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1" activeTab="2"/>
  </bookViews>
  <sheets>
    <sheet name="基础数据表-补助类" sheetId="2" state="hidden" r:id="rId1"/>
    <sheet name="基础数据表" sheetId="9" r:id="rId2"/>
    <sheet name="评价指标表" sheetId="1" r:id="rId3"/>
    <sheet name="未拨付到位" sheetId="3" state="hidden" r:id="rId4"/>
    <sheet name="分批拨付" sheetId="4" state="hidden" r:id="rId5"/>
    <sheet name="延迟拨付" sheetId="5" state="hidden" r:id="rId6"/>
    <sheet name="附表6-尚未支出项目-待补充" sheetId="6" state="hidden" r:id="rId7"/>
    <sheet name="尚未支出" sheetId="8" state="hidden" r:id="rId8"/>
    <sheet name="支出不合理清单" sheetId="7" state="hidden" r:id="rId9"/>
  </sheets>
  <definedNames>
    <definedName name="_xlnm._FilterDatabase" localSheetId="2" hidden="1">评价指标表!$A$3:$I$30</definedName>
    <definedName name="_xlnm._FilterDatabase" localSheetId="4" hidden="1">分批拨付!$A$4:$H$11</definedName>
    <definedName name="_xlnm._FilterDatabase" localSheetId="5" hidden="1">延迟拨付!$A$4:$XEZ$28</definedName>
    <definedName name="_xlnm._FilterDatabase" localSheetId="7" hidden="1">尚未支出!$A$5:$L$93</definedName>
    <definedName name="_xlnm.Print_Area" localSheetId="2">评价指标表!$A$1:$I$30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杨娟</author>
  </authors>
  <commentList>
    <comment ref="K50" authorId="0">
      <text>
        <r>
          <rPr>
            <b/>
            <sz val="9"/>
            <rFont val="宋体"/>
            <charset val="134"/>
          </rPr>
          <t>杨娟:</t>
        </r>
        <r>
          <rPr>
            <sz val="9"/>
            <rFont val="宋体"/>
            <charset val="134"/>
          </rPr>
          <t xml:space="preserve">
待向端确认</t>
        </r>
      </text>
    </comment>
  </commentList>
</comments>
</file>

<file path=xl/sharedStrings.xml><?xml version="1.0" encoding="utf-8"?>
<sst xmlns="http://schemas.openxmlformats.org/spreadsheetml/2006/main" count="1047" uniqueCount="607">
  <si>
    <t>附表1：</t>
  </si>
  <si>
    <t>湖南省2020年制造强省专项资金项目基础数据表</t>
  </si>
  <si>
    <t>序号</t>
  </si>
  <si>
    <t>资金类型</t>
  </si>
  <si>
    <t>绩效评价现场抽取金额</t>
  </si>
  <si>
    <t>省级专项资金实际到位情况</t>
  </si>
  <si>
    <t>已使用金额</t>
  </si>
  <si>
    <t>小计</t>
  </si>
  <si>
    <t>土地款</t>
  </si>
  <si>
    <t>基建工程</t>
  </si>
  <si>
    <t>设备购置</t>
  </si>
  <si>
    <t>研发投入</t>
  </si>
  <si>
    <t>原材料</t>
  </si>
  <si>
    <t>燃料动力费</t>
  </si>
  <si>
    <t>人员经费</t>
  </si>
  <si>
    <t>技术服务费</t>
  </si>
  <si>
    <t>咨询费</t>
  </si>
  <si>
    <t>其他</t>
  </si>
  <si>
    <t>重大产业类</t>
  </si>
  <si>
    <t>专项升级类</t>
  </si>
  <si>
    <t>防疫专项</t>
  </si>
  <si>
    <t>奖励类</t>
  </si>
  <si>
    <t>合计</t>
  </si>
  <si>
    <t>附表1</t>
  </si>
  <si>
    <t>资本性支出（房屋购建和维修、无形资产购置）</t>
  </si>
  <si>
    <t>原材料（用于研发或生产）</t>
  </si>
  <si>
    <t>奖励或补贴（新入规企业奖补、真抓实干奖励）</t>
  </si>
  <si>
    <t>其他（培训费、办公费、差旅费、检测费等）</t>
  </si>
  <si>
    <t>转型升级类</t>
  </si>
  <si>
    <t>附表2</t>
  </si>
  <si>
    <t>湖南省2020年制造强省专项资金项目绩效评价指标表</t>
  </si>
  <si>
    <t>一级指标</t>
  </si>
  <si>
    <t>分值</t>
  </si>
  <si>
    <t>二级指标</t>
  </si>
  <si>
    <t>三级指标</t>
  </si>
  <si>
    <t>指标解释</t>
  </si>
  <si>
    <t>评价标准</t>
  </si>
  <si>
    <t>得分</t>
  </si>
  <si>
    <t>项目决策</t>
  </si>
  <si>
    <t>项目立项</t>
  </si>
  <si>
    <t>立项依据充分性</t>
  </si>
  <si>
    <t>项目立项是否符合法律法规、相关政策、发展规划以及部门职责，用以反映和考核决策（立项）的依据情况。</t>
  </si>
  <si>
    <t>①项目立项是否符合中央和湖南省的法律法规、发展规划和相关政策；
②项目立项是否符合“1274”行动计划、省委省政府的重大决策部署；
③项目立项是否与部门职责范围相符；
④项目立项是否与相关部门或部门内部相关项目存在重复。
每发现一例不符的扣0.5分，扣完为止。</t>
  </si>
  <si>
    <t>项目申报规范性</t>
  </si>
  <si>
    <t>项目申报是否符合相关法规，用以反映和考核项目申报的规范情况。</t>
  </si>
  <si>
    <t>①项目主管部门是否按湖南省有关政策、专项资金管理办法、申报通知/申报指南的要求及时、规范组织项目申报。
②项目申报单位是否按照申报通知/申报指南的规定范围提出申请，且申请文件真实、完整、规范。
每发现一例不符的扣0.1分，扣完为止。</t>
  </si>
  <si>
    <t>项目评审规范性</t>
  </si>
  <si>
    <t>项目审批程序是否完备、合规，用以反映和考核项目审核的规范情况。</t>
  </si>
  <si>
    <t>①项目主管部门是否按照相关规定组织项目审查、专家评审、集体决策、领导批示、网上公示等程序；
②项目主管部门审查通过的项目是否符合相关政策要求，是否属于专项资金管理办法支持类别。
每发现一例不符的扣0.5分，扣完为止。</t>
  </si>
  <si>
    <t>绩效目标</t>
  </si>
  <si>
    <t>绩效目标合理性</t>
  </si>
  <si>
    <t>项目所设定的绩效目标是否依据充分，是否符合客观实际，用以反映和考核预算支出绩效目标与预算支出实施的相符情况。</t>
  </si>
  <si>
    <t>①是否设置绩效目标或相关的工作任务目标；
②目标是否符合国家相关法律法规、国民经济发展规划和省委省政府重大部署；
③是否与实际工作内容具有相关性；
④是否与预算确定的项目投资额或资金量相匹配。
每发现一例不符的扣0.5分，扣完为止。</t>
  </si>
  <si>
    <t>绩效指标明确性</t>
  </si>
  <si>
    <t>依据绩效目标设定的绩效指标是否清晰、细化、可衡量等，用以反映和考核项目绩效目标的明细化情况。</t>
  </si>
  <si>
    <t>①绩效目标是否从数量、质量、时效以及经济效益、社会效益、生态效益、可持续影响、满意度等方面进行细化、分解；
②是否通过清晰、可衡量的指标值予以体现，尽量进行定量表述，不能以量化形式表述的，采用定性形式表述；
③是否与目标任务数或工作计划数相对应。
每发现一项不符的扣0.5分，扣完为止。</t>
  </si>
  <si>
    <t>项目管理</t>
  </si>
  <si>
    <t>资金投入</t>
  </si>
  <si>
    <t>预算编制科学性</t>
  </si>
  <si>
    <t>预算编制是否经过科学论证、有明确标准，资金额度与年度目标是否相适应，用以反映和考核预算支出预算编制的科学性、合理性情况。</t>
  </si>
  <si>
    <t>①预算编制是否经过科学论证；
②预算内容与支出内容是否匹配；
③预算额度测算依据是否充分，是否按照标准编制；
④预算确定的预算支出投资额或资金量是否与工作任务相匹配。
每发现一例不符的扣0.1分，扣完为止。</t>
  </si>
  <si>
    <t>资金分配合理性</t>
  </si>
  <si>
    <t>预算资金分配是否有测算依据，与补助单位或地方实际是否相适应，用以反映和考核预算支出预算资金分配的科学性、合理性情况。</t>
  </si>
  <si>
    <t>①预算资金分配依据是否充分；
②资金分配是否符合专项资金管理办法中关于资金分配的相关规定；
③资金分配额度是否与项目单位或地方的目标任务相适应。
每发现一例不符的扣0.1分，扣完为止。</t>
  </si>
  <si>
    <t>资金管理</t>
  </si>
  <si>
    <t>资金到位率</t>
  </si>
  <si>
    <t>评价项目单位实际使用专项资金情况与专项资金指标下达数进行对比，用以反映和考核资金落实情况对项目实施的总体保障程度。</t>
  </si>
  <si>
    <t>资金到位率=（实际到位资金/预算资金）×100%。
实际到位资金：2020年度专项资金实际到位资金。
预算资金：2020年度内预算安排的资金。
低于 100%，扣 0.5 分，95%≥到位率＞90%，扣 1 分；低于 90%，不得分</t>
  </si>
  <si>
    <t>预算执行率</t>
  </si>
  <si>
    <t>预算资金是否按照计划执行，用以反映或考核预算支出预算执行情况。</t>
  </si>
  <si>
    <t>预算执行率=（实际支出资金/实际到位资金）×100%。
实际支出资金：2020年度内实际支出的资金。
低于 100%，扣 0.5 分，90%≥到位率＞80%，扣 1 分；低于 80%，不得分。</t>
  </si>
  <si>
    <t>资金使用合规性</t>
  </si>
  <si>
    <t>预算资金使用是否符合相关的财务管理制度规定，用以反映和考核预算资金的规范运行情况。</t>
  </si>
  <si>
    <t>①各级工信部门和项目单位使用资金符合国家财经法规和财务管理制度以及有关专项资金管理办法的规定，得2分，否则，每发现一例不符的扣0.1分，扣完为止；
②项目单位使用资金符合项目预算批复或合同规定的用途，得2分，否则，每发现一例不符的扣0.1分，扣完为止；
③项目单位使用资金不存在截留、挤占、挪用、虚列支出等情况，得2分，每发现一例不符的扣0.1分，扣完为止。</t>
  </si>
  <si>
    <t>组织实施</t>
  </si>
  <si>
    <t>管理制度健全性</t>
  </si>
  <si>
    <t>实施单位的财务和业务管理制度是否健全，用以反映和考核财务和业务管理制度对预算支出顺利实施的保障情况。</t>
  </si>
  <si>
    <t>①是否出台专项资金管理办法，1分。
②各级工信部门和项目单位已制定或具有相应的财务和业务管理制度，得2分，否则，得分=（项目总数-检查发现不符合此标准的项目数）/项目总数*1分；</t>
  </si>
  <si>
    <t>制度执行有效性</t>
  </si>
  <si>
    <t>项目管理、财务管理、资金管理、资产管理、项目合作管理、档案管理等，是否按相关管理制度有效执行，用以反映和考核相关管理制度的有效执行情况。</t>
  </si>
  <si>
    <t>①各级工信部门和项目单位实施项目遵守相关法律法规和相关管理规定；
②各级工信部门和项目单位实施项目若发生重大调整事项，履行相关审批程序、手续完备；
③项目实施人员、场地设备、信息支撑等是否落实到位，项目资料是否完整归档等
以上标准出现一例不符，扣0.1分。</t>
  </si>
  <si>
    <t>项目产出</t>
  </si>
  <si>
    <t>产出数量</t>
  </si>
  <si>
    <t>实际完成率</t>
  </si>
  <si>
    <t>实施的实际产出数与计划产出数的比率，用以反映和考核预算支出产出数量目标的实现程度。</t>
  </si>
  <si>
    <t>每项得分＝（实际产出数/计划产出数）×100%*指标分值。    实际产出数：2020年度内实际产出的项目数、产品或提供的服务数量。
计划产出数：专项资金绩效目标确定的在2020年度内计划产出的项目数、产品或提供的服务数量。</t>
  </si>
  <si>
    <t>产出质量</t>
  </si>
  <si>
    <t>质量达标率</t>
  </si>
  <si>
    <t>项目是否按质完成，用以反映和考核技改或产业化项目的质量达标情况。项目完成的质量达标产出数与实际产出数的比率，用以反映和考核项目产出质量目标的实现程度。</t>
  </si>
  <si>
    <t>得分=达标项目完成率*指标分值。
计算公式：达标项目完成率=（验收合格项目数/2019年1月1日-2021年4月30日期间进行验收的项目数×100%。</t>
  </si>
  <si>
    <t>制造业增速</t>
  </si>
  <si>
    <t>制造业增速与规模工业增加值增速的比较，用以反映和考核规模制造业增加值增速对工业增加值增速的贡献程度。</t>
  </si>
  <si>
    <t>2020年全省制造业增速高于规模工业增加值增速，得满分；否则，得分=实际完成比例*指标分值。
计算公式：实际完成比例=2020年全省制造业增速/2020年全省规模工业增加值增速。</t>
  </si>
  <si>
    <t>效益达成率</t>
  </si>
  <si>
    <t>建设完工达产的项目，产能营收效益是否达到预期目标，用以反映产业类、技改类项目的产能效益情况。</t>
  </si>
  <si>
    <t>项目建成达产后基本完成计划的年度产能、营收、就业等目标，项目效益达成率=100%，得满分；否则，效益达成率每下降5%，扣1分。
计算公式：效益达成率=（2020年绩效现场评价项目总数-检查发现的截至2020年末未达成预期效益的项目数）/2020年现场评价项目总数</t>
  </si>
  <si>
    <t>产出时效</t>
  </si>
  <si>
    <t>项目实施及时率</t>
  </si>
  <si>
    <t>项目实际建设进度与计划建设进度的比较，用以反映和考核项目建设进度的实现程度。</t>
  </si>
  <si>
    <t>考核和评价项目是否在规定时间内研发、销售、按进度投资建设等，满足规定时间按该项满分计算。不满足的计0分。
项目实施及时率≥95%，得满分；否则，得分=项目实施及时率*指标分值。
计算公式：项目实施及时率=（2020年绩效现场评价项目总数-检查发现的截至2020年末未按计划实施的项目数）/2020年现场评价项目总数</t>
  </si>
  <si>
    <t>产出成本</t>
  </si>
  <si>
    <t>成本节约率</t>
  </si>
  <si>
    <t>完成预算支出计划工作目标的实际节约成本与计划成本的比率，用以反映和考核预算支出的成本节约程度。</t>
  </si>
  <si>
    <t>每项得分=[（计划成本-实际成本）/计划成本]×100%*6分。实际成本：预算支出实施单位如期、保质、保量完成既定工作目标实际所耗费的支出。计划成本：预算支出实施单位为完成工作目标计划安排的支出，一般以预算支出预算为参考。</t>
  </si>
  <si>
    <t>项目效果</t>
  </si>
  <si>
    <t>经济效益</t>
  </si>
  <si>
    <t>带动企业投资额</t>
  </si>
  <si>
    <t>项目实施所产生的受益企业自有资金投入的增长情况，反映财政投入撬动社会资本的情况。</t>
  </si>
  <si>
    <t>2020年企业投入自筹资金总额&gt;2020年年初绩效指标设定目标值300亿元，得满分；否则，得分=2020年企业投入自筹资金总额/2020年年初绩效指标设定目标值*指标分值。</t>
  </si>
  <si>
    <t>收入增长额</t>
  </si>
  <si>
    <t>项目实施所带动受益企业营收的增长情况，反映项目建设助力企业发展的情况。</t>
  </si>
  <si>
    <t>完成计划目标，得满分；否则，得分=企业营收增长的实际完成值*指标分值。
计算公式：实际完成值=实际完成金额/计划完成金额
计划完成金额设定为300亿元</t>
  </si>
  <si>
    <t>社会效益</t>
  </si>
  <si>
    <t>推动产业扶贫情况</t>
  </si>
  <si>
    <t>补助类项目实施对贫困地区行业扶贫发展的推动情况，反映项目建设对贫困地区企业生产、产业发展的情况。</t>
  </si>
  <si>
    <t>2020年度制造强省专项资金安排用于支持贫困地区项目资金量大于2019年支持贫困地区项目资金量，得满分；否则，得分=实际完成值*指标分值。
计算公式：实际完成值=2020年安排资金/2019年安排资金</t>
  </si>
  <si>
    <t>疫情防控医疗物资保障情况</t>
  </si>
  <si>
    <t>项目实施所产生的疫情防控物资扩产、统调的情况，反映项目建设对疫情防控物资的保障情况。</t>
  </si>
  <si>
    <t>通过抗疫响应速度、指挥组织防疫物资分派生产、配送效率，统筹调配调拨口罩、防护服等防疫物资数量、复工复产措施和成效等多方面综合评定，酌情计分。</t>
  </si>
  <si>
    <t>生态效益</t>
  </si>
  <si>
    <t>节能降耗
成效</t>
  </si>
  <si>
    <t>项目实施所产生的工业企业节能、节水、清洁生产和资源综合利用的情况，反映项目单位通过技改等手段带来的生态效益。</t>
  </si>
  <si>
    <t>产品单位能耗下降，资源综合利用率提升，污染物排放达标等指标。达到或超过完成指标，该项得满分。达到100%-80%（含）区间的，按本项分值的80%计分；在80%-60%（含）区间的，按本项分值的60%计分；在60%-0%（不含）区间的，按本项分值的30%计分。0%的计0分。</t>
  </si>
  <si>
    <t>可持续影响</t>
  </si>
  <si>
    <t>产业结构
优化情况</t>
  </si>
  <si>
    <t>全省规模工业高技术制造业增加值增增速与规模以上工业增加值增速对比，用以反映和考核专项资金产出的产业结构优化质量情况。</t>
  </si>
  <si>
    <t>2020年度全省规模工业高技术制造业增加值增增速大于规模以上工业增加值增速的，得满分；否则，得分=制造业增加值占规模以上工业增加值比重的实际完成比例*指标分值。
计算公式：实际完成比例=全省规模工业高技术制造业增加值增增/规模以上工业增加值增速。</t>
  </si>
  <si>
    <t>创新能力提高情况</t>
  </si>
  <si>
    <t>项目实施的拥有自主知识产权规模以上工业企业占比的实际值与计划值的比率，用以反映和考核专项资金产生的技术创新能力。</t>
  </si>
  <si>
    <t>完成计划完成比例得满分；否则，得分=拥有自主知识产权的规模以上工业企业占比的实际完成比例/计划完成比例*指标分值。
计划完成比例设定为 90%。</t>
  </si>
  <si>
    <t>社会公众或服务对象满意度</t>
  </si>
  <si>
    <t>社会公众或服务对象对预算支出实施效果的满意程度</t>
  </si>
  <si>
    <t>社会公众或服务对象是指因该预算支出实施而受到影响的部门、群体或个人。一般采取社会调查的方式。</t>
  </si>
  <si>
    <t>根据问卷调查情况，按照受益对象满意度比例给分。受益群体、项目相关方满意度＜80%，得0分；80%≤受益群体、项目相关方满意度＜90%，得4分；受益群体、项目相关方满意度≥90%，得6分。</t>
  </si>
  <si>
    <t>总分</t>
  </si>
  <si>
    <r>
      <rPr>
        <sz val="10"/>
        <color theme="1"/>
        <rFont val="宋体"/>
        <charset val="134"/>
      </rPr>
      <t>附表</t>
    </r>
    <r>
      <rPr>
        <sz val="10"/>
        <color theme="1"/>
        <rFont val="Times New Roman"/>
        <charset val="134"/>
      </rPr>
      <t>3</t>
    </r>
    <r>
      <rPr>
        <sz val="10"/>
        <color theme="1"/>
        <rFont val="宋体"/>
        <charset val="134"/>
      </rPr>
      <t>：</t>
    </r>
  </si>
  <si>
    <t>湖南省2020年制造强省专项资金未拨付到位清单</t>
  </si>
  <si>
    <r>
      <rPr>
        <b/>
        <sz val="10"/>
        <color theme="1"/>
        <rFont val="仿宋"/>
        <charset val="134"/>
      </rPr>
      <t>序号</t>
    </r>
  </si>
  <si>
    <r>
      <rPr>
        <b/>
        <sz val="10"/>
        <color theme="1"/>
        <rFont val="仿宋"/>
        <charset val="134"/>
      </rPr>
      <t>地区</t>
    </r>
  </si>
  <si>
    <r>
      <rPr>
        <b/>
        <sz val="10"/>
        <color theme="1"/>
        <rFont val="仿宋"/>
        <charset val="134"/>
      </rPr>
      <t>企业</t>
    </r>
  </si>
  <si>
    <r>
      <rPr>
        <b/>
        <sz val="10"/>
        <color theme="1"/>
        <rFont val="仿宋"/>
        <charset val="134"/>
      </rPr>
      <t>项目</t>
    </r>
  </si>
  <si>
    <r>
      <rPr>
        <b/>
        <sz val="10"/>
        <color theme="1"/>
        <rFont val="仿宋"/>
        <charset val="134"/>
      </rPr>
      <t>财政金额（万元）</t>
    </r>
  </si>
  <si>
    <r>
      <rPr>
        <b/>
        <sz val="10"/>
        <color theme="1"/>
        <rFont val="仿宋"/>
        <charset val="134"/>
      </rPr>
      <t>到位金额（万元）</t>
    </r>
  </si>
  <si>
    <r>
      <rPr>
        <b/>
        <sz val="10"/>
        <color theme="1"/>
        <rFont val="仿宋"/>
        <charset val="134"/>
      </rPr>
      <t>未到位金额（万元）</t>
    </r>
  </si>
  <si>
    <r>
      <rPr>
        <b/>
        <sz val="10"/>
        <color theme="1"/>
        <rFont val="仿宋"/>
        <charset val="134"/>
      </rPr>
      <t>项目类型</t>
    </r>
  </si>
  <si>
    <r>
      <rPr>
        <b/>
        <sz val="10"/>
        <color theme="1"/>
        <rFont val="仿宋"/>
        <charset val="134"/>
      </rPr>
      <t>资金到位时间</t>
    </r>
  </si>
  <si>
    <r>
      <rPr>
        <b/>
        <sz val="10"/>
        <color theme="1"/>
        <rFont val="仿宋"/>
        <charset val="134"/>
      </rPr>
      <t>一级调度</t>
    </r>
  </si>
  <si>
    <r>
      <rPr>
        <b/>
        <sz val="10"/>
        <color theme="1"/>
        <rFont val="仿宋"/>
        <charset val="134"/>
      </rPr>
      <t>二级调度</t>
    </r>
  </si>
  <si>
    <r>
      <rPr>
        <sz val="10"/>
        <color rgb="FF000000"/>
        <rFont val="仿宋"/>
        <charset val="134"/>
      </rPr>
      <t>长沙市</t>
    </r>
  </si>
  <si>
    <r>
      <rPr>
        <sz val="10"/>
        <color theme="1"/>
        <rFont val="仿宋"/>
        <charset val="134"/>
      </rPr>
      <t>宁乡县</t>
    </r>
  </si>
  <si>
    <r>
      <rPr>
        <sz val="10"/>
        <rFont val="仿宋"/>
        <charset val="134"/>
      </rPr>
      <t>宁乡市工业和信息化局</t>
    </r>
  </si>
  <si>
    <r>
      <rPr>
        <sz val="10"/>
        <rFont val="仿宋"/>
        <charset val="134"/>
      </rPr>
      <t>县市区新增规模工业企业培育奖励</t>
    </r>
  </si>
  <si>
    <r>
      <rPr>
        <sz val="10"/>
        <color theme="1"/>
        <rFont val="仿宋"/>
        <charset val="134"/>
      </rPr>
      <t>未拨付</t>
    </r>
  </si>
  <si>
    <r>
      <rPr>
        <sz val="10"/>
        <color rgb="FF000000"/>
        <rFont val="仿宋"/>
        <charset val="134"/>
      </rPr>
      <t>株洲市</t>
    </r>
  </si>
  <si>
    <r>
      <rPr>
        <sz val="10"/>
        <color theme="1"/>
        <rFont val="仿宋"/>
        <charset val="134"/>
      </rPr>
      <t>市本级</t>
    </r>
  </si>
  <si>
    <r>
      <rPr>
        <sz val="10"/>
        <rFont val="仿宋"/>
        <charset val="134"/>
      </rPr>
      <t>醴陵市工信局</t>
    </r>
  </si>
  <si>
    <r>
      <rPr>
        <sz val="10"/>
        <rFont val="仿宋"/>
        <charset val="134"/>
      </rPr>
      <t>落实制造强省建设等政策措施成效明显的市、县市区奖励</t>
    </r>
  </si>
  <si>
    <r>
      <rPr>
        <sz val="10"/>
        <rFont val="仿宋"/>
        <charset val="134"/>
      </rPr>
      <t>真抓实干</t>
    </r>
  </si>
  <si>
    <r>
      <rPr>
        <sz val="10"/>
        <rFont val="仿宋"/>
        <charset val="134"/>
      </rPr>
      <t>株洲市工信局</t>
    </r>
  </si>
  <si>
    <r>
      <rPr>
        <sz val="10"/>
        <color theme="1"/>
        <rFont val="仿宋"/>
        <charset val="134"/>
      </rPr>
      <t>芦淞区</t>
    </r>
  </si>
  <si>
    <r>
      <rPr>
        <sz val="10"/>
        <rFont val="仿宋"/>
        <charset val="134"/>
      </rPr>
      <t>芦淞区工信局</t>
    </r>
  </si>
  <si>
    <r>
      <rPr>
        <sz val="10"/>
        <rFont val="仿宋"/>
        <charset val="134"/>
      </rPr>
      <t>清理拖欠民营企业中小企业账款工作成效明显的市、县市区奖励</t>
    </r>
  </si>
  <si>
    <r>
      <rPr>
        <sz val="10"/>
        <rFont val="仿宋"/>
        <charset val="134"/>
      </rPr>
      <t>攸县</t>
    </r>
  </si>
  <si>
    <r>
      <rPr>
        <sz val="10"/>
        <color theme="1"/>
        <rFont val="仿宋"/>
        <charset val="134"/>
      </rPr>
      <t>湖南长明高科实业有限公司</t>
    </r>
  </si>
  <si>
    <r>
      <rPr>
        <sz val="10"/>
        <color theme="1"/>
        <rFont val="仿宋"/>
        <charset val="134"/>
      </rPr>
      <t>长明高科新能源产业园建设项目</t>
    </r>
  </si>
  <si>
    <r>
      <rPr>
        <sz val="10"/>
        <color theme="1"/>
        <rFont val="Times New Roman"/>
        <charset val="134"/>
      </rPr>
      <t>2020</t>
    </r>
    <r>
      <rPr>
        <sz val="10"/>
        <color theme="1"/>
        <rFont val="仿宋"/>
        <charset val="134"/>
      </rPr>
      <t>年第五批制造强省专项资金</t>
    </r>
  </si>
  <si>
    <r>
      <rPr>
        <sz val="10"/>
        <color rgb="FF000000"/>
        <rFont val="仿宋"/>
        <charset val="134"/>
      </rPr>
      <t>湘潭市</t>
    </r>
  </si>
  <si>
    <r>
      <rPr>
        <sz val="10"/>
        <rFont val="仿宋"/>
        <charset val="134"/>
      </rPr>
      <t>湘潭电机股份有限公司</t>
    </r>
  </si>
  <si>
    <r>
      <rPr>
        <sz val="10"/>
        <rFont val="仿宋"/>
        <charset val="134"/>
      </rPr>
      <t>省级工业设计中心奖励</t>
    </r>
  </si>
  <si>
    <r>
      <rPr>
        <sz val="10"/>
        <rFont val="仿宋"/>
        <charset val="134"/>
      </rPr>
      <t>工业设计奖励</t>
    </r>
  </si>
  <si>
    <r>
      <rPr>
        <sz val="10"/>
        <color theme="1"/>
        <rFont val="仿宋"/>
        <charset val="134"/>
      </rPr>
      <t>湘潭市</t>
    </r>
  </si>
  <si>
    <r>
      <rPr>
        <sz val="10"/>
        <color theme="1"/>
        <rFont val="仿宋"/>
        <charset val="134"/>
      </rPr>
      <t>雨湖区</t>
    </r>
  </si>
  <si>
    <r>
      <rPr>
        <sz val="10"/>
        <rFont val="仿宋"/>
        <charset val="134"/>
      </rPr>
      <t>雨湖区科技和工业信息化局</t>
    </r>
  </si>
  <si>
    <r>
      <rPr>
        <sz val="10"/>
        <color theme="1"/>
        <rFont val="仿宋"/>
        <charset val="134"/>
      </rPr>
      <t>经开区</t>
    </r>
  </si>
  <si>
    <r>
      <rPr>
        <sz val="10"/>
        <color theme="1"/>
        <rFont val="仿宋"/>
        <charset val="134"/>
      </rPr>
      <t>湖南华鑫电子科技有限公司</t>
    </r>
  </si>
  <si>
    <r>
      <rPr>
        <sz val="10"/>
        <color theme="1"/>
        <rFont val="仿宋"/>
        <charset val="134"/>
      </rPr>
      <t>年产</t>
    </r>
    <r>
      <rPr>
        <sz val="10"/>
        <color theme="1"/>
        <rFont val="Times New Roman"/>
        <charset val="134"/>
      </rPr>
      <t>300</t>
    </r>
    <r>
      <rPr>
        <sz val="10"/>
        <color theme="1"/>
        <rFont val="仿宋"/>
        <charset val="134"/>
      </rPr>
      <t>万台开关电源及适配器项目</t>
    </r>
  </si>
  <si>
    <r>
      <rPr>
        <sz val="10"/>
        <rFont val="仿宋"/>
        <charset val="134"/>
      </rPr>
      <t>湖南摩尼特医疗设备有限公司</t>
    </r>
  </si>
  <si>
    <r>
      <rPr>
        <sz val="10"/>
        <rFont val="仿宋"/>
        <charset val="134"/>
      </rPr>
      <t>医疗器械创新奖励（无创连续血压监测系统获批省创新医疗器械并注册）</t>
    </r>
  </si>
  <si>
    <r>
      <rPr>
        <sz val="10"/>
        <rFont val="仿宋"/>
        <charset val="134"/>
      </rPr>
      <t>药品医疗器械研发创新奖励</t>
    </r>
  </si>
  <si>
    <r>
      <rPr>
        <sz val="10"/>
        <rFont val="仿宋"/>
        <charset val="134"/>
      </rPr>
      <t>湖南吉利汽车部件有限公司</t>
    </r>
  </si>
  <si>
    <r>
      <rPr>
        <sz val="10"/>
        <rFont val="Times New Roman"/>
        <charset val="134"/>
      </rPr>
      <t>2020</t>
    </r>
    <r>
      <rPr>
        <sz val="10"/>
        <rFont val="仿宋"/>
        <charset val="134"/>
      </rPr>
      <t>年湖南省智能制造示范企业</t>
    </r>
  </si>
  <si>
    <r>
      <rPr>
        <sz val="10"/>
        <rFont val="仿宋"/>
        <charset val="134"/>
      </rPr>
      <t>智能制造示范奖励</t>
    </r>
  </si>
  <si>
    <r>
      <rPr>
        <sz val="10"/>
        <color theme="1"/>
        <rFont val="仿宋"/>
        <charset val="134"/>
      </rPr>
      <t>湖南吉利汽车部件有限公司</t>
    </r>
  </si>
  <si>
    <r>
      <rPr>
        <sz val="10"/>
        <color theme="1"/>
        <rFont val="仿宋"/>
        <charset val="134"/>
      </rPr>
      <t>技术改造升级项目</t>
    </r>
  </si>
  <si>
    <r>
      <rPr>
        <sz val="10"/>
        <color rgb="FF000000"/>
        <rFont val="仿宋"/>
        <charset val="134"/>
      </rPr>
      <t>岳阳市</t>
    </r>
  </si>
  <si>
    <r>
      <rPr>
        <sz val="10"/>
        <rFont val="仿宋"/>
        <charset val="134"/>
      </rPr>
      <t>岳阳市工信局</t>
    </r>
  </si>
  <si>
    <r>
      <rPr>
        <sz val="10"/>
        <color rgb="FF000000"/>
        <rFont val="仿宋"/>
        <charset val="134"/>
      </rPr>
      <t>临湘市</t>
    </r>
  </si>
  <si>
    <r>
      <rPr>
        <sz val="10"/>
        <rFont val="仿宋"/>
        <charset val="134"/>
      </rPr>
      <t>临湘市工信局</t>
    </r>
  </si>
  <si>
    <r>
      <rPr>
        <sz val="10"/>
        <color rgb="FF000000"/>
        <rFont val="仿宋"/>
        <charset val="134"/>
      </rPr>
      <t>邵阳市</t>
    </r>
  </si>
  <si>
    <r>
      <rPr>
        <sz val="10"/>
        <rFont val="仿宋"/>
        <charset val="134"/>
      </rPr>
      <t>邵阳市工信局</t>
    </r>
  </si>
  <si>
    <r>
      <rPr>
        <sz val="10"/>
        <rFont val="仿宋"/>
        <charset val="134"/>
      </rPr>
      <t>邵阳市</t>
    </r>
  </si>
  <si>
    <r>
      <rPr>
        <sz val="10"/>
        <rFont val="仿宋"/>
        <charset val="134"/>
      </rPr>
      <t>经开区</t>
    </r>
  </si>
  <si>
    <r>
      <rPr>
        <sz val="10"/>
        <rFont val="仿宋"/>
        <charset val="134"/>
      </rPr>
      <t>湖南韦全科技有限公司</t>
    </r>
  </si>
  <si>
    <r>
      <rPr>
        <sz val="10"/>
        <rFont val="仿宋"/>
        <charset val="134"/>
      </rPr>
      <t>韦全智能终端生产线</t>
    </r>
  </si>
  <si>
    <r>
      <rPr>
        <sz val="10"/>
        <rFont val="Times New Roman"/>
        <charset val="134"/>
      </rPr>
      <t>2020</t>
    </r>
    <r>
      <rPr>
        <sz val="10"/>
        <rFont val="仿宋"/>
        <charset val="134"/>
      </rPr>
      <t>年第五批制造强省专项资金</t>
    </r>
  </si>
  <si>
    <r>
      <rPr>
        <sz val="10"/>
        <color theme="1"/>
        <rFont val="仿宋"/>
        <charset val="134"/>
      </rPr>
      <t>城步苗族自治县</t>
    </r>
  </si>
  <si>
    <r>
      <rPr>
        <sz val="10"/>
        <rFont val="仿宋"/>
        <charset val="134"/>
      </rPr>
      <t>城步苗族自治县华兴民族实业有限公司</t>
    </r>
  </si>
  <si>
    <r>
      <rPr>
        <sz val="10"/>
        <rFont val="仿宋"/>
        <charset val="134"/>
      </rPr>
      <t>扩建全降解一次性玉米淀粉环保餐具生产线项目</t>
    </r>
  </si>
  <si>
    <r>
      <rPr>
        <sz val="10"/>
        <rFont val="Times New Roman"/>
        <charset val="134"/>
      </rPr>
      <t>2020</t>
    </r>
    <r>
      <rPr>
        <sz val="10"/>
        <rFont val="仿宋"/>
        <charset val="134"/>
      </rPr>
      <t>年第三批制造强省专项资金</t>
    </r>
  </si>
  <si>
    <r>
      <rPr>
        <sz val="10"/>
        <color theme="1"/>
        <rFont val="Times New Roman"/>
        <charset val="134"/>
      </rPr>
      <t>2020/8/20</t>
    </r>
    <r>
      <rPr>
        <sz val="10"/>
        <color theme="1"/>
        <rFont val="仿宋"/>
        <charset val="134"/>
      </rPr>
      <t>到位</t>
    </r>
    <r>
      <rPr>
        <sz val="10"/>
        <color theme="1"/>
        <rFont val="Times New Roman"/>
        <charset val="134"/>
      </rPr>
      <t>20</t>
    </r>
    <r>
      <rPr>
        <sz val="10"/>
        <color theme="1"/>
        <rFont val="仿宋"/>
        <charset val="134"/>
      </rPr>
      <t>万，</t>
    </r>
    <r>
      <rPr>
        <sz val="10"/>
        <color theme="1"/>
        <rFont val="Times New Roman"/>
        <charset val="134"/>
      </rPr>
      <t>2020/9/4</t>
    </r>
    <r>
      <rPr>
        <sz val="10"/>
        <color theme="1"/>
        <rFont val="仿宋"/>
        <charset val="134"/>
      </rPr>
      <t>到位</t>
    </r>
    <r>
      <rPr>
        <sz val="10"/>
        <color theme="1"/>
        <rFont val="Times New Roman"/>
        <charset val="134"/>
      </rPr>
      <t>20</t>
    </r>
    <r>
      <rPr>
        <sz val="10"/>
        <color theme="1"/>
        <rFont val="仿宋"/>
        <charset val="134"/>
      </rPr>
      <t>万，余</t>
    </r>
    <r>
      <rPr>
        <sz val="10"/>
        <color theme="1"/>
        <rFont val="Times New Roman"/>
        <charset val="134"/>
      </rPr>
      <t>10</t>
    </r>
    <r>
      <rPr>
        <sz val="10"/>
        <color theme="1"/>
        <rFont val="仿宋"/>
        <charset val="134"/>
      </rPr>
      <t>万元未拨付</t>
    </r>
  </si>
  <si>
    <r>
      <rPr>
        <sz val="10"/>
        <color theme="1"/>
        <rFont val="仿宋"/>
        <charset val="134"/>
      </rPr>
      <t>怀化市</t>
    </r>
  </si>
  <si>
    <r>
      <rPr>
        <sz val="10"/>
        <color theme="1"/>
        <rFont val="仿宋"/>
        <charset val="134"/>
      </rPr>
      <t>工业园区</t>
    </r>
  </si>
  <si>
    <r>
      <rPr>
        <sz val="10"/>
        <color theme="1"/>
        <rFont val="仿宋"/>
        <charset val="134"/>
      </rPr>
      <t>湖南五夷芯视界</t>
    </r>
    <r>
      <rPr>
        <sz val="10"/>
        <color theme="1"/>
        <rFont val="Times New Roman"/>
        <charset val="134"/>
      </rPr>
      <t>(</t>
    </r>
    <r>
      <rPr>
        <sz val="10"/>
        <color theme="1"/>
        <rFont val="仿宋"/>
        <charset val="134"/>
      </rPr>
      <t>怀化高新区</t>
    </r>
    <r>
      <rPr>
        <sz val="10"/>
        <color theme="1"/>
        <rFont val="Times New Roman"/>
        <charset val="134"/>
      </rPr>
      <t>)</t>
    </r>
    <r>
      <rPr>
        <sz val="10"/>
        <color theme="1"/>
        <rFont val="仿宋"/>
        <charset val="134"/>
      </rPr>
      <t>电子科技有限公司</t>
    </r>
  </si>
  <si>
    <r>
      <rPr>
        <sz val="10"/>
        <color theme="1"/>
        <rFont val="仿宋"/>
        <charset val="134"/>
      </rPr>
      <t>五夷芯视界生态科技城半导体产业园（一期）</t>
    </r>
  </si>
  <si>
    <r>
      <rPr>
        <sz val="10"/>
        <color rgb="FF000000"/>
        <rFont val="仿宋"/>
        <charset val="134"/>
      </rPr>
      <t>怀化市</t>
    </r>
  </si>
  <si>
    <r>
      <rPr>
        <sz val="10"/>
        <color theme="1"/>
        <rFont val="仿宋"/>
        <charset val="134"/>
      </rPr>
      <t>辰溪县</t>
    </r>
  </si>
  <si>
    <r>
      <rPr>
        <sz val="10"/>
        <rFont val="仿宋"/>
        <charset val="134"/>
      </rPr>
      <t>湖南云箭集团有限公司</t>
    </r>
  </si>
  <si>
    <r>
      <rPr>
        <sz val="10"/>
        <rFont val="Times New Roman"/>
        <charset val="134"/>
      </rPr>
      <t>2020</t>
    </r>
    <r>
      <rPr>
        <sz val="10"/>
        <rFont val="仿宋"/>
        <charset val="134"/>
      </rPr>
      <t>年湖南省智能制造示范车间</t>
    </r>
    <r>
      <rPr>
        <sz val="10"/>
        <rFont val="Times New Roman"/>
        <charset val="134"/>
      </rPr>
      <t>—</t>
    </r>
    <r>
      <rPr>
        <sz val="10"/>
        <rFont val="仿宋"/>
        <charset val="134"/>
      </rPr>
      <t>复杂异型构件</t>
    </r>
    <r>
      <rPr>
        <sz val="10"/>
        <rFont val="Times New Roman"/>
        <charset val="134"/>
      </rPr>
      <t>3D</t>
    </r>
    <r>
      <rPr>
        <sz val="10"/>
        <rFont val="仿宋"/>
        <charset val="134"/>
      </rPr>
      <t>打印智能制造示范车间</t>
    </r>
  </si>
  <si>
    <r>
      <rPr>
        <sz val="10"/>
        <color rgb="FF000000"/>
        <rFont val="仿宋"/>
        <charset val="134"/>
      </rPr>
      <t>永州市</t>
    </r>
  </si>
  <si>
    <r>
      <rPr>
        <sz val="10"/>
        <rFont val="仿宋"/>
        <charset val="134"/>
      </rPr>
      <t>永州市工信局</t>
    </r>
  </si>
  <si>
    <r>
      <rPr>
        <sz val="10"/>
        <color rgb="FF000000"/>
        <rFont val="仿宋"/>
        <charset val="134"/>
      </rPr>
      <t>郴州市</t>
    </r>
  </si>
  <si>
    <r>
      <rPr>
        <sz val="10"/>
        <color rgb="FF000000"/>
        <rFont val="仿宋"/>
        <charset val="134"/>
      </rPr>
      <t>资兴市</t>
    </r>
  </si>
  <si>
    <r>
      <rPr>
        <sz val="10"/>
        <rFont val="仿宋"/>
        <charset val="134"/>
      </rPr>
      <t>资兴市庞大润丰实业有限公司</t>
    </r>
  </si>
  <si>
    <r>
      <rPr>
        <sz val="10"/>
        <rFont val="仿宋"/>
        <charset val="134"/>
      </rPr>
      <t>年产</t>
    </r>
    <r>
      <rPr>
        <sz val="10"/>
        <rFont val="Times New Roman"/>
        <charset val="134"/>
      </rPr>
      <t>1500</t>
    </r>
    <r>
      <rPr>
        <sz val="10"/>
        <rFont val="仿宋"/>
        <charset val="134"/>
      </rPr>
      <t>吨鱼制品加工自动化生产升级改造</t>
    </r>
  </si>
  <si>
    <r>
      <rPr>
        <sz val="10"/>
        <color theme="1"/>
        <rFont val="仿宋"/>
        <charset val="134"/>
      </rPr>
      <t>桂阳县</t>
    </r>
  </si>
  <si>
    <r>
      <rPr>
        <sz val="10"/>
        <rFont val="仿宋"/>
        <charset val="134"/>
      </rPr>
      <t>桂阳县科技和工业信息化局</t>
    </r>
  </si>
  <si>
    <r>
      <rPr>
        <sz val="10"/>
        <rFont val="仿宋"/>
        <charset val="134"/>
      </rPr>
      <t>郴州市工业和信息化局</t>
    </r>
  </si>
  <si>
    <r>
      <rPr>
        <sz val="10"/>
        <rFont val="仿宋"/>
        <charset val="134"/>
      </rPr>
      <t>市州新增规模工业企业培育发展奖励</t>
    </r>
  </si>
  <si>
    <r>
      <rPr>
        <sz val="10"/>
        <color theme="1"/>
        <rFont val="仿宋"/>
        <charset val="134"/>
      </rPr>
      <t>资兴市</t>
    </r>
  </si>
  <si>
    <r>
      <rPr>
        <sz val="10"/>
        <rFont val="仿宋"/>
        <charset val="134"/>
      </rPr>
      <t>郴州丰越环保科技有限公司</t>
    </r>
  </si>
  <si>
    <r>
      <rPr>
        <sz val="10"/>
        <rFont val="仿宋"/>
        <charset val="134"/>
      </rPr>
      <t>省工业质量标杆</t>
    </r>
  </si>
  <si>
    <r>
      <rPr>
        <sz val="10"/>
        <rFont val="仿宋"/>
        <charset val="134"/>
      </rPr>
      <t>省工业质量标杆奖励</t>
    </r>
  </si>
  <si>
    <t>张家界市</t>
  </si>
  <si>
    <t>桑植县</t>
  </si>
  <si>
    <t>张家界金鲵生物工程股份有限公司</t>
  </si>
  <si>
    <t>省级企业技术中心奖励</t>
  </si>
  <si>
    <t>技术创新奖励</t>
  </si>
  <si>
    <r>
      <rPr>
        <sz val="10"/>
        <color rgb="FF000000"/>
        <rFont val="仿宋"/>
        <charset val="134"/>
      </rPr>
      <t>湘西州</t>
    </r>
  </si>
  <si>
    <r>
      <rPr>
        <sz val="10"/>
        <color theme="1"/>
        <rFont val="仿宋"/>
        <charset val="134"/>
      </rPr>
      <t>保靖县</t>
    </r>
  </si>
  <si>
    <r>
      <rPr>
        <sz val="10"/>
        <rFont val="仿宋"/>
        <charset val="134"/>
      </rPr>
      <t>湖南省福泽纺织有限责任公司</t>
    </r>
  </si>
  <si>
    <r>
      <rPr>
        <sz val="10"/>
        <rFont val="仿宋"/>
        <charset val="134"/>
      </rPr>
      <t>纤维精梳棉生产线质量提升技术改造项目</t>
    </r>
  </si>
  <si>
    <r>
      <rPr>
        <b/>
        <sz val="10"/>
        <color theme="1"/>
        <rFont val="仿宋"/>
        <charset val="134"/>
      </rPr>
      <t>合计</t>
    </r>
  </si>
  <si>
    <t>附表4：</t>
  </si>
  <si>
    <t>湖南省2020年制造强省专项资金分批拨付清单</t>
  </si>
  <si>
    <r>
      <rPr>
        <sz val="10"/>
        <color rgb="FF000000"/>
        <rFont val="仿宋"/>
        <charset val="134"/>
      </rPr>
      <t>衡阳市</t>
    </r>
  </si>
  <si>
    <r>
      <rPr>
        <sz val="10"/>
        <color theme="1"/>
        <rFont val="仿宋"/>
        <charset val="134"/>
      </rPr>
      <t>衡山县</t>
    </r>
  </si>
  <si>
    <r>
      <rPr>
        <sz val="10"/>
        <rFont val="仿宋"/>
        <charset val="134"/>
      </rPr>
      <t>湖南省嘉力机械有限公司</t>
    </r>
  </si>
  <si>
    <r>
      <rPr>
        <sz val="10"/>
        <rFont val="仿宋"/>
        <charset val="134"/>
      </rPr>
      <t>重力低压铸造二期工程项目</t>
    </r>
  </si>
  <si>
    <r>
      <rPr>
        <sz val="10"/>
        <color theme="1"/>
        <rFont val="Times New Roman"/>
        <charset val="134"/>
      </rPr>
      <t>2020/10/14</t>
    </r>
    <r>
      <rPr>
        <sz val="10"/>
        <color theme="1"/>
        <rFont val="仿宋"/>
        <charset val="134"/>
      </rPr>
      <t>、</t>
    </r>
    <r>
      <rPr>
        <sz val="10"/>
        <color theme="1"/>
        <rFont val="Times New Roman"/>
        <charset val="134"/>
      </rPr>
      <t>2020/11/13</t>
    </r>
  </si>
  <si>
    <r>
      <rPr>
        <sz val="10"/>
        <color theme="1"/>
        <rFont val="仿宋"/>
        <charset val="134"/>
      </rPr>
      <t>娄底市</t>
    </r>
  </si>
  <si>
    <r>
      <rPr>
        <sz val="10"/>
        <rFont val="仿宋"/>
        <charset val="134"/>
      </rPr>
      <t>冷水江市</t>
    </r>
  </si>
  <si>
    <r>
      <rPr>
        <sz val="10"/>
        <color theme="1"/>
        <rFont val="仿宋"/>
        <charset val="134"/>
      </rPr>
      <t>湖南盛通电子科技有限公司</t>
    </r>
  </si>
  <si>
    <r>
      <rPr>
        <sz val="10"/>
        <color theme="1"/>
        <rFont val="仿宋"/>
        <charset val="134"/>
      </rPr>
      <t>年产</t>
    </r>
    <r>
      <rPr>
        <sz val="10"/>
        <color theme="1"/>
        <rFont val="Times New Roman"/>
        <charset val="134"/>
      </rPr>
      <t>5</t>
    </r>
    <r>
      <rPr>
        <sz val="10"/>
        <color theme="1"/>
        <rFont val="仿宋"/>
        <charset val="134"/>
      </rPr>
      <t>亿只固态高分子聚合物电容器项目</t>
    </r>
  </si>
  <si>
    <r>
      <rPr>
        <sz val="10"/>
        <color theme="1"/>
        <rFont val="Times New Roman"/>
        <charset val="134"/>
      </rPr>
      <t>2020/10/22</t>
    </r>
    <r>
      <rPr>
        <sz val="10"/>
        <color theme="1"/>
        <rFont val="仿宋"/>
        <charset val="134"/>
      </rPr>
      <t>到位</t>
    </r>
    <r>
      <rPr>
        <sz val="10"/>
        <color theme="1"/>
        <rFont val="Times New Roman"/>
        <charset val="134"/>
      </rPr>
      <t>70</t>
    </r>
    <r>
      <rPr>
        <sz val="10"/>
        <color theme="1"/>
        <rFont val="仿宋"/>
        <charset val="134"/>
      </rPr>
      <t>万</t>
    </r>
    <r>
      <rPr>
        <sz val="10"/>
        <color theme="1"/>
        <rFont val="Times New Roman"/>
        <charset val="134"/>
      </rPr>
      <t>2020/12/8</t>
    </r>
    <r>
      <rPr>
        <sz val="10"/>
        <color theme="1"/>
        <rFont val="仿宋"/>
        <charset val="134"/>
      </rPr>
      <t>到位</t>
    </r>
    <r>
      <rPr>
        <sz val="10"/>
        <color theme="1"/>
        <rFont val="Times New Roman"/>
        <charset val="134"/>
      </rPr>
      <t>30</t>
    </r>
    <r>
      <rPr>
        <sz val="10"/>
        <color theme="1"/>
        <rFont val="仿宋"/>
        <charset val="134"/>
      </rPr>
      <t>万</t>
    </r>
  </si>
  <si>
    <r>
      <rPr>
        <sz val="10"/>
        <color theme="1"/>
        <rFont val="仿宋"/>
        <charset val="134"/>
      </rPr>
      <t>永州市</t>
    </r>
  </si>
  <si>
    <r>
      <rPr>
        <sz val="10"/>
        <color theme="1"/>
        <rFont val="仿宋"/>
        <charset val="134"/>
      </rPr>
      <t>宁远县</t>
    </r>
  </si>
  <si>
    <r>
      <rPr>
        <sz val="10"/>
        <color theme="1"/>
        <rFont val="仿宋"/>
        <charset val="134"/>
      </rPr>
      <t>永州聚力新能源科技有限公司</t>
    </r>
  </si>
  <si>
    <r>
      <rPr>
        <sz val="10"/>
        <color theme="1"/>
        <rFont val="仿宋"/>
        <charset val="134"/>
      </rPr>
      <t>永州聚力新能源锂离子电池生产线建设项目</t>
    </r>
  </si>
  <si>
    <r>
      <rPr>
        <sz val="10"/>
        <color theme="1"/>
        <rFont val="Times New Roman"/>
        <charset val="134"/>
      </rPr>
      <t>2021/1/15</t>
    </r>
    <r>
      <rPr>
        <sz val="10"/>
        <color theme="1"/>
        <rFont val="仿宋"/>
        <charset val="134"/>
      </rPr>
      <t>到账</t>
    </r>
    <r>
      <rPr>
        <sz val="10"/>
        <color theme="1"/>
        <rFont val="Times New Roman"/>
        <charset val="134"/>
      </rPr>
      <t>33</t>
    </r>
    <r>
      <rPr>
        <sz val="10"/>
        <color theme="1"/>
        <rFont val="仿宋"/>
        <charset val="134"/>
      </rPr>
      <t>万</t>
    </r>
    <r>
      <rPr>
        <sz val="10"/>
        <color theme="1"/>
        <rFont val="Times New Roman"/>
        <charset val="134"/>
      </rPr>
      <t xml:space="preserve">
2021/2/19</t>
    </r>
    <r>
      <rPr>
        <sz val="10"/>
        <color theme="1"/>
        <rFont val="仿宋"/>
        <charset val="134"/>
      </rPr>
      <t>到账</t>
    </r>
    <r>
      <rPr>
        <sz val="10"/>
        <color theme="1"/>
        <rFont val="Times New Roman"/>
        <charset val="134"/>
      </rPr>
      <t>67</t>
    </r>
    <r>
      <rPr>
        <sz val="10"/>
        <color theme="1"/>
        <rFont val="仿宋"/>
        <charset val="134"/>
      </rPr>
      <t>万</t>
    </r>
  </si>
  <si>
    <r>
      <rPr>
        <sz val="10"/>
        <color theme="1"/>
        <rFont val="仿宋"/>
        <charset val="134"/>
      </rPr>
      <t>新田县</t>
    </r>
  </si>
  <si>
    <r>
      <rPr>
        <sz val="10"/>
        <color theme="1"/>
        <rFont val="仿宋"/>
        <charset val="134"/>
      </rPr>
      <t>永州市科粤智能科技有限公司</t>
    </r>
  </si>
  <si>
    <r>
      <rPr>
        <sz val="10"/>
        <color theme="1"/>
        <rFont val="仿宋"/>
        <charset val="134"/>
      </rPr>
      <t>年产</t>
    </r>
    <r>
      <rPr>
        <sz val="10"/>
        <color theme="1"/>
        <rFont val="Times New Roman"/>
        <charset val="134"/>
      </rPr>
      <t>400</t>
    </r>
    <r>
      <rPr>
        <sz val="10"/>
        <color theme="1"/>
        <rFont val="仿宋"/>
        <charset val="134"/>
      </rPr>
      <t>万台电子信息智能设备产业化生产项目</t>
    </r>
  </si>
  <si>
    <r>
      <rPr>
        <sz val="10"/>
        <color theme="1"/>
        <rFont val="Times New Roman"/>
        <charset val="134"/>
      </rPr>
      <t>2020/9/14</t>
    </r>
    <r>
      <rPr>
        <sz val="10"/>
        <color theme="1"/>
        <rFont val="仿宋"/>
        <charset val="134"/>
      </rPr>
      <t>到账</t>
    </r>
    <r>
      <rPr>
        <sz val="10"/>
        <color theme="1"/>
        <rFont val="Times New Roman"/>
        <charset val="134"/>
      </rPr>
      <t>60</t>
    </r>
    <r>
      <rPr>
        <sz val="10"/>
        <color theme="1"/>
        <rFont val="仿宋"/>
        <charset val="134"/>
      </rPr>
      <t>万</t>
    </r>
    <r>
      <rPr>
        <sz val="10"/>
        <color theme="1"/>
        <rFont val="Times New Roman"/>
        <charset val="134"/>
      </rPr>
      <t xml:space="preserve">
2020/9/17</t>
    </r>
    <r>
      <rPr>
        <sz val="10"/>
        <color theme="1"/>
        <rFont val="仿宋"/>
        <charset val="134"/>
      </rPr>
      <t>到账</t>
    </r>
    <r>
      <rPr>
        <sz val="10"/>
        <color theme="1"/>
        <rFont val="Times New Roman"/>
        <charset val="134"/>
      </rPr>
      <t>40</t>
    </r>
    <r>
      <rPr>
        <sz val="10"/>
        <color theme="1"/>
        <rFont val="仿宋"/>
        <charset val="134"/>
      </rPr>
      <t>万</t>
    </r>
  </si>
  <si>
    <r>
      <rPr>
        <sz val="10"/>
        <color theme="1"/>
        <rFont val="仿宋"/>
        <charset val="134"/>
      </rPr>
      <t>湘西州</t>
    </r>
  </si>
  <si>
    <r>
      <rPr>
        <sz val="10"/>
        <color theme="1"/>
        <rFont val="仿宋"/>
        <charset val="134"/>
      </rPr>
      <t>保靖县松桂坊食品科技有限公司</t>
    </r>
  </si>
  <si>
    <r>
      <rPr>
        <sz val="10"/>
        <color theme="1"/>
        <rFont val="仿宋"/>
        <charset val="134"/>
      </rPr>
      <t>绿色农产品加工园</t>
    </r>
    <r>
      <rPr>
        <sz val="10"/>
        <color theme="1"/>
        <rFont val="Times New Roman"/>
        <charset val="134"/>
      </rPr>
      <t>(</t>
    </r>
    <r>
      <rPr>
        <sz val="10"/>
        <color theme="1"/>
        <rFont val="仿宋"/>
        <charset val="134"/>
      </rPr>
      <t>农业特色产业脱贫示范园）</t>
    </r>
  </si>
  <si>
    <r>
      <rPr>
        <sz val="10"/>
        <color theme="1"/>
        <rFont val="Times New Roman"/>
        <charset val="134"/>
      </rPr>
      <t>2020/11/26</t>
    </r>
    <r>
      <rPr>
        <sz val="10"/>
        <color theme="1"/>
        <rFont val="仿宋"/>
        <charset val="134"/>
      </rPr>
      <t>到账</t>
    </r>
    <r>
      <rPr>
        <sz val="10"/>
        <color theme="1"/>
        <rFont val="Times New Roman"/>
        <charset val="134"/>
      </rPr>
      <t>128</t>
    </r>
    <r>
      <rPr>
        <sz val="10"/>
        <color theme="1"/>
        <rFont val="仿宋"/>
        <charset val="134"/>
      </rPr>
      <t>万</t>
    </r>
    <r>
      <rPr>
        <sz val="10"/>
        <color theme="1"/>
        <rFont val="Times New Roman"/>
        <charset val="134"/>
      </rPr>
      <t xml:space="preserve">
2021/4/13</t>
    </r>
    <r>
      <rPr>
        <sz val="10"/>
        <color theme="1"/>
        <rFont val="仿宋"/>
        <charset val="134"/>
      </rPr>
      <t>到账</t>
    </r>
    <r>
      <rPr>
        <sz val="10"/>
        <color theme="1"/>
        <rFont val="Times New Roman"/>
        <charset val="134"/>
      </rPr>
      <t>32</t>
    </r>
    <r>
      <rPr>
        <sz val="10"/>
        <color theme="1"/>
        <rFont val="仿宋"/>
        <charset val="134"/>
      </rPr>
      <t>万</t>
    </r>
  </si>
  <si>
    <r>
      <rPr>
        <sz val="10"/>
        <color theme="1"/>
        <rFont val="仿宋"/>
        <charset val="134"/>
      </rPr>
      <t>道县</t>
    </r>
  </si>
  <si>
    <r>
      <rPr>
        <sz val="10"/>
        <color theme="1"/>
        <rFont val="仿宋"/>
        <charset val="134"/>
      </rPr>
      <t>湖南和普新能源科技有限公司</t>
    </r>
  </si>
  <si>
    <r>
      <rPr>
        <sz val="10"/>
        <color theme="1"/>
        <rFont val="仿宋"/>
        <charset val="134"/>
      </rPr>
      <t>锂离子电池一期生产项目</t>
    </r>
  </si>
  <si>
    <r>
      <rPr>
        <sz val="10"/>
        <color theme="1"/>
        <rFont val="Times New Roman"/>
        <charset val="134"/>
      </rPr>
      <t>2020/11/25</t>
    </r>
    <r>
      <rPr>
        <sz val="10"/>
        <color theme="1"/>
        <rFont val="仿宋"/>
        <charset val="134"/>
      </rPr>
      <t>到账</t>
    </r>
    <r>
      <rPr>
        <sz val="10"/>
        <color theme="1"/>
        <rFont val="Times New Roman"/>
        <charset val="134"/>
      </rPr>
      <t>30</t>
    </r>
    <r>
      <rPr>
        <sz val="10"/>
        <color theme="1"/>
        <rFont val="仿宋"/>
        <charset val="134"/>
      </rPr>
      <t>万</t>
    </r>
    <r>
      <rPr>
        <sz val="10"/>
        <color theme="1"/>
        <rFont val="Times New Roman"/>
        <charset val="134"/>
      </rPr>
      <t>2020/12/4</t>
    </r>
    <r>
      <rPr>
        <sz val="10"/>
        <color theme="1"/>
        <rFont val="仿宋"/>
        <charset val="134"/>
      </rPr>
      <t>到账</t>
    </r>
    <r>
      <rPr>
        <sz val="10"/>
        <color theme="1"/>
        <rFont val="Times New Roman"/>
        <charset val="134"/>
      </rPr>
      <t>70</t>
    </r>
    <r>
      <rPr>
        <sz val="10"/>
        <color theme="1"/>
        <rFont val="仿宋"/>
        <charset val="134"/>
      </rPr>
      <t>万</t>
    </r>
  </si>
  <si>
    <t>附表5：</t>
  </si>
  <si>
    <t>湖南省2020年制造强省专项资金延迟拨付清单</t>
  </si>
  <si>
    <r>
      <rPr>
        <sz val="10"/>
        <color theme="1"/>
        <rFont val="仿宋"/>
        <charset val="134"/>
      </rPr>
      <t>高新区</t>
    </r>
  </si>
  <si>
    <r>
      <rPr>
        <sz val="10"/>
        <rFont val="仿宋"/>
        <charset val="134"/>
      </rPr>
      <t>湖南美媛本草生物工程有限公司</t>
    </r>
  </si>
  <si>
    <r>
      <rPr>
        <sz val="10"/>
        <rFont val="仿宋"/>
        <charset val="134"/>
      </rPr>
      <t>生产研发基地建设工程</t>
    </r>
  </si>
  <si>
    <r>
      <rPr>
        <sz val="10"/>
        <rFont val="仿宋"/>
        <charset val="134"/>
      </rPr>
      <t>茶陵县</t>
    </r>
  </si>
  <si>
    <r>
      <rPr>
        <sz val="10"/>
        <color theme="1"/>
        <rFont val="仿宋"/>
        <charset val="134"/>
      </rPr>
      <t>株洲市沐鑫实业发展有限公司</t>
    </r>
  </si>
  <si>
    <r>
      <rPr>
        <sz val="10"/>
        <color theme="1"/>
        <rFont val="仿宋"/>
        <charset val="134"/>
      </rPr>
      <t>株洲沐鑫资源利用项目</t>
    </r>
  </si>
  <si>
    <r>
      <rPr>
        <sz val="10"/>
        <color theme="1"/>
        <rFont val="仿宋"/>
        <charset val="134"/>
      </rPr>
      <t>岳塘区</t>
    </r>
  </si>
  <si>
    <r>
      <rPr>
        <sz val="10"/>
        <color theme="1"/>
        <rFont val="仿宋"/>
        <charset val="134"/>
      </rPr>
      <t>湖南江滨机器（集团）有限责任公司</t>
    </r>
  </si>
  <si>
    <r>
      <rPr>
        <sz val="10"/>
        <color theme="1"/>
        <rFont val="仿宋"/>
        <charset val="134"/>
      </rPr>
      <t>智能制造改造二期项目</t>
    </r>
  </si>
  <si>
    <r>
      <rPr>
        <sz val="10"/>
        <color theme="1"/>
        <rFont val="Times New Roman"/>
        <charset val="134"/>
      </rPr>
      <t>2020</t>
    </r>
    <r>
      <rPr>
        <sz val="10"/>
        <color theme="1"/>
        <rFont val="仿宋"/>
        <charset val="134"/>
      </rPr>
      <t>年第三批制造强省专项资金</t>
    </r>
  </si>
  <si>
    <r>
      <rPr>
        <sz val="9"/>
        <rFont val="仿宋"/>
        <charset val="134"/>
      </rPr>
      <t>湘潭市</t>
    </r>
  </si>
  <si>
    <r>
      <rPr>
        <sz val="9"/>
        <rFont val="仿宋"/>
        <charset val="134"/>
      </rPr>
      <t>岳塘区工信局</t>
    </r>
  </si>
  <si>
    <r>
      <rPr>
        <sz val="9"/>
        <rFont val="仿宋"/>
        <charset val="134"/>
      </rPr>
      <t>清理拖欠民营企业中小企业账款工作成效明显的市、县市区奖励</t>
    </r>
  </si>
  <si>
    <r>
      <rPr>
        <sz val="9"/>
        <rFont val="仿宋"/>
        <charset val="134"/>
      </rPr>
      <t>真抓实干</t>
    </r>
  </si>
  <si>
    <r>
      <rPr>
        <sz val="9"/>
        <rFont val="仿宋"/>
        <charset val="134"/>
      </rPr>
      <t>湖南华菱湘潭钢铁有限公司</t>
    </r>
  </si>
  <si>
    <r>
      <rPr>
        <sz val="9"/>
        <rFont val="仿宋"/>
        <charset val="134"/>
      </rPr>
      <t>重点新材料产品首批次应用示范奖励</t>
    </r>
    <r>
      <rPr>
        <sz val="9"/>
        <rFont val="Times New Roman"/>
        <charset val="134"/>
      </rPr>
      <t>—</t>
    </r>
    <r>
      <rPr>
        <sz val="9"/>
        <rFont val="仿宋"/>
        <charset val="134"/>
      </rPr>
      <t>大吨位工程机械用超高强钢板研发及应用</t>
    </r>
  </si>
  <si>
    <r>
      <rPr>
        <sz val="9"/>
        <rFont val="仿宋"/>
        <charset val="134"/>
      </rPr>
      <t>新材料首批次奖励</t>
    </r>
  </si>
  <si>
    <t>上云上平台标杆企业奖励</t>
  </si>
  <si>
    <r>
      <rPr>
        <sz val="9"/>
        <rFont val="仿宋"/>
        <charset val="134"/>
      </rPr>
      <t>上云上平台标杆企业奖励</t>
    </r>
  </si>
  <si>
    <r>
      <rPr>
        <sz val="10"/>
        <color theme="1"/>
        <rFont val="仿宋"/>
        <charset val="134"/>
      </rPr>
      <t>湘乡市</t>
    </r>
  </si>
  <si>
    <r>
      <rPr>
        <sz val="10"/>
        <rFont val="仿宋"/>
        <charset val="134"/>
      </rPr>
      <t>湘乡金联建材有限公司</t>
    </r>
  </si>
  <si>
    <r>
      <rPr>
        <sz val="10"/>
        <rFont val="仿宋"/>
        <charset val="134"/>
      </rPr>
      <t>年产</t>
    </r>
    <r>
      <rPr>
        <sz val="10"/>
        <rFont val="Times New Roman"/>
        <charset val="134"/>
      </rPr>
      <t>3500</t>
    </r>
    <r>
      <rPr>
        <sz val="10"/>
        <rFont val="仿宋"/>
        <charset val="134"/>
      </rPr>
      <t>万平方米纸面石膏板技术改造项目</t>
    </r>
  </si>
  <si>
    <t>2021.4.27</t>
  </si>
  <si>
    <r>
      <rPr>
        <sz val="10"/>
        <rFont val="仿宋"/>
        <charset val="134"/>
      </rPr>
      <t>湖南伊索尔复合材料有限公司</t>
    </r>
  </si>
  <si>
    <r>
      <rPr>
        <sz val="10"/>
        <rFont val="仿宋"/>
        <charset val="134"/>
      </rPr>
      <t>兆瓦级风力发电机叶片夹芯技术改造及产业化</t>
    </r>
  </si>
  <si>
    <r>
      <rPr>
        <sz val="10"/>
        <rFont val="仿宋"/>
        <charset val="134"/>
      </rPr>
      <t>湖南世优电气股份有限公司</t>
    </r>
  </si>
  <si>
    <r>
      <rPr>
        <sz val="10"/>
        <rFont val="仿宋"/>
        <charset val="134"/>
      </rPr>
      <t>智能制造产线</t>
    </r>
  </si>
  <si>
    <t>2021.3.25</t>
  </si>
  <si>
    <r>
      <rPr>
        <sz val="10"/>
        <rFont val="仿宋"/>
        <charset val="134"/>
      </rPr>
      <t>湖南创一锻造有限公司</t>
    </r>
  </si>
  <si>
    <r>
      <rPr>
        <sz val="10"/>
        <rFont val="仿宋"/>
        <charset val="134"/>
      </rPr>
      <t>湘潭经开区生产基地二期建设</t>
    </r>
  </si>
  <si>
    <r>
      <rPr>
        <sz val="10"/>
        <color theme="1"/>
        <rFont val="仿宋"/>
        <charset val="134"/>
      </rPr>
      <t>天易示范区</t>
    </r>
  </si>
  <si>
    <r>
      <rPr>
        <sz val="9"/>
        <rFont val="仿宋"/>
        <charset val="134"/>
      </rPr>
      <t>湖南傲农生物科技有限公司</t>
    </r>
  </si>
  <si>
    <r>
      <rPr>
        <sz val="9"/>
        <rFont val="仿宋"/>
        <charset val="134"/>
      </rPr>
      <t>省级企业技术中心奖励</t>
    </r>
  </si>
  <si>
    <r>
      <rPr>
        <sz val="9"/>
        <rFont val="仿宋"/>
        <charset val="134"/>
      </rPr>
      <t>技术创新奖励</t>
    </r>
  </si>
  <si>
    <r>
      <rPr>
        <sz val="10"/>
        <color theme="1"/>
        <rFont val="仿宋"/>
        <charset val="134"/>
      </rPr>
      <t>九华区</t>
    </r>
  </si>
  <si>
    <r>
      <rPr>
        <sz val="9"/>
        <rFont val="仿宋"/>
        <charset val="134"/>
      </rPr>
      <t>利欧集团湖南泵业有限公司</t>
    </r>
  </si>
  <si>
    <r>
      <rPr>
        <sz val="9"/>
        <rFont val="仿宋"/>
        <charset val="134"/>
      </rPr>
      <t>国家第四批绿色制造名单绿色工厂奖励</t>
    </r>
  </si>
  <si>
    <r>
      <rPr>
        <sz val="9"/>
        <rFont val="仿宋"/>
        <charset val="134"/>
      </rPr>
      <t>国家工业绿色发展试点示范奖励</t>
    </r>
  </si>
  <si>
    <r>
      <rPr>
        <sz val="9"/>
        <rFont val="仿宋"/>
        <charset val="134"/>
      </rPr>
      <t>威胜电气有限公司</t>
    </r>
  </si>
  <si>
    <r>
      <rPr>
        <sz val="9"/>
        <rFont val="仿宋"/>
        <charset val="134"/>
      </rPr>
      <t>省级工业设计中心奖励</t>
    </r>
  </si>
  <si>
    <r>
      <rPr>
        <sz val="9"/>
        <rFont val="仿宋"/>
        <charset val="134"/>
      </rPr>
      <t>工业设计奖励</t>
    </r>
  </si>
  <si>
    <r>
      <rPr>
        <sz val="10"/>
        <color theme="1"/>
        <rFont val="仿宋"/>
        <charset val="134"/>
      </rPr>
      <t>湘潭县</t>
    </r>
  </si>
  <si>
    <r>
      <rPr>
        <sz val="9"/>
        <rFont val="仿宋"/>
        <charset val="134"/>
      </rPr>
      <t>湘潭离心机有限公司</t>
    </r>
  </si>
  <si>
    <r>
      <rPr>
        <sz val="9"/>
        <rFont val="仿宋"/>
        <charset val="134"/>
      </rPr>
      <t>国内首台（套）重大技术装备奖励</t>
    </r>
    <r>
      <rPr>
        <sz val="9"/>
        <rFont val="Times New Roman"/>
        <charset val="134"/>
      </rPr>
      <t>—</t>
    </r>
    <r>
      <rPr>
        <sz val="9"/>
        <rFont val="仿宋"/>
        <charset val="134"/>
      </rPr>
      <t>新型高效节能卧式双级活塞推料离心机</t>
    </r>
  </si>
  <si>
    <r>
      <rPr>
        <sz val="9"/>
        <rFont val="仿宋"/>
        <charset val="134"/>
      </rPr>
      <t>装备工业处首台套奖励</t>
    </r>
  </si>
  <si>
    <r>
      <rPr>
        <sz val="9"/>
        <rFont val="仿宋"/>
        <charset val="134"/>
      </rPr>
      <t>湖南力威液压设备股份有限公司</t>
    </r>
  </si>
  <si>
    <r>
      <rPr>
        <sz val="9"/>
        <rFont val="仿宋"/>
        <charset val="134"/>
      </rPr>
      <t>国内首台（套）重大技术装备奖励</t>
    </r>
    <r>
      <rPr>
        <sz val="9"/>
        <rFont val="Times New Roman"/>
        <charset val="134"/>
      </rPr>
      <t>—</t>
    </r>
    <r>
      <rPr>
        <sz val="9"/>
        <rFont val="仿宋"/>
        <charset val="134"/>
      </rPr>
      <t>槟榔压籽设备系统</t>
    </r>
  </si>
  <si>
    <r>
      <rPr>
        <sz val="9"/>
        <rFont val="Times New Roman"/>
        <charset val="134"/>
      </rPr>
      <t>2020</t>
    </r>
    <r>
      <rPr>
        <sz val="9"/>
        <rFont val="仿宋"/>
        <charset val="134"/>
      </rPr>
      <t>年湖南省智能制造示范车间</t>
    </r>
    <r>
      <rPr>
        <sz val="9"/>
        <rFont val="Times New Roman"/>
        <charset val="134"/>
      </rPr>
      <t>—</t>
    </r>
    <r>
      <rPr>
        <sz val="9"/>
        <rFont val="仿宋"/>
        <charset val="134"/>
      </rPr>
      <t>浓缩饲料生产数字化车间</t>
    </r>
  </si>
  <si>
    <r>
      <rPr>
        <sz val="9"/>
        <rFont val="仿宋"/>
        <charset val="134"/>
      </rPr>
      <t>智能制造示范奖励</t>
    </r>
  </si>
  <si>
    <r>
      <rPr>
        <sz val="9"/>
        <rFont val="仿宋"/>
        <charset val="134"/>
      </rPr>
      <t>两化融合贯标认定奖励</t>
    </r>
  </si>
  <si>
    <r>
      <rPr>
        <sz val="10"/>
        <color rgb="FF000000"/>
        <rFont val="仿宋"/>
        <charset val="134"/>
      </rPr>
      <t>常德市</t>
    </r>
  </si>
  <si>
    <r>
      <rPr>
        <sz val="10"/>
        <color rgb="FF000000"/>
        <rFont val="仿宋"/>
        <charset val="134"/>
      </rPr>
      <t>西洞庭</t>
    </r>
  </si>
  <si>
    <r>
      <rPr>
        <sz val="10"/>
        <color theme="1"/>
        <rFont val="仿宋"/>
        <charset val="134"/>
      </rPr>
      <t>常德市巧佳宴孵化器管理有限公司</t>
    </r>
  </si>
  <si>
    <r>
      <rPr>
        <sz val="10"/>
        <color theme="1"/>
        <rFont val="仿宋"/>
        <charset val="134"/>
      </rPr>
      <t>佳宴食品加工项目</t>
    </r>
  </si>
  <si>
    <r>
      <rPr>
        <sz val="10"/>
        <color theme="1"/>
        <rFont val="仿宋"/>
        <charset val="134"/>
      </rPr>
      <t>郴州市</t>
    </r>
  </si>
  <si>
    <r>
      <rPr>
        <sz val="10"/>
        <color theme="1"/>
        <rFont val="仿宋"/>
        <charset val="134"/>
      </rPr>
      <t>湖南大华重科智能装备有限公司</t>
    </r>
  </si>
  <si>
    <r>
      <rPr>
        <sz val="10"/>
        <color theme="1"/>
        <rFont val="仿宋"/>
        <charset val="134"/>
      </rPr>
      <t>大华重科矿山智能装备</t>
    </r>
  </si>
  <si>
    <r>
      <rPr>
        <sz val="9"/>
        <rFont val="仿宋"/>
        <charset val="134"/>
      </rPr>
      <t>郴州市</t>
    </r>
  </si>
  <si>
    <r>
      <rPr>
        <sz val="10"/>
        <color theme="1"/>
        <rFont val="仿宋"/>
        <charset val="134"/>
      </rPr>
      <t>永兴县</t>
    </r>
  </si>
  <si>
    <r>
      <rPr>
        <sz val="9"/>
        <rFont val="仿宋"/>
        <charset val="134"/>
      </rPr>
      <t>郴州市晶讯光电有限公司</t>
    </r>
  </si>
  <si>
    <r>
      <rPr>
        <sz val="9"/>
        <rFont val="Times New Roman"/>
        <charset val="134"/>
      </rPr>
      <t>2020</t>
    </r>
    <r>
      <rPr>
        <sz val="9"/>
        <rFont val="仿宋"/>
        <charset val="134"/>
      </rPr>
      <t>年湖南省智能制造示范车间</t>
    </r>
    <r>
      <rPr>
        <sz val="9"/>
        <rFont val="Times New Roman"/>
        <charset val="134"/>
      </rPr>
      <t>—</t>
    </r>
    <r>
      <rPr>
        <sz val="9"/>
        <rFont val="仿宋"/>
        <charset val="134"/>
      </rPr>
      <t>自动化生产设备制造车间</t>
    </r>
  </si>
  <si>
    <r>
      <rPr>
        <sz val="9"/>
        <rFont val="仿宋"/>
        <charset val="134"/>
      </rPr>
      <t>永州市</t>
    </r>
  </si>
  <si>
    <r>
      <rPr>
        <sz val="9"/>
        <rFont val="仿宋"/>
        <charset val="134"/>
      </rPr>
      <t>湖南宁远高新技术产业开发区</t>
    </r>
  </si>
  <si>
    <r>
      <rPr>
        <sz val="9"/>
        <rFont val="仿宋"/>
        <charset val="134"/>
      </rPr>
      <t>创建省新型工业化产业示范基地奖励</t>
    </r>
  </si>
  <si>
    <r>
      <rPr>
        <sz val="9"/>
        <rFont val="仿宋"/>
        <charset val="134"/>
      </rPr>
      <t>省新型工业化产业示范基地奖励</t>
    </r>
  </si>
  <si>
    <r>
      <rPr>
        <sz val="9"/>
        <rFont val="仿宋"/>
        <charset val="134"/>
      </rPr>
      <t>怀化市</t>
    </r>
  </si>
  <si>
    <r>
      <rPr>
        <sz val="10"/>
        <color theme="1"/>
        <rFont val="仿宋"/>
        <charset val="134"/>
      </rPr>
      <t>沅陵县</t>
    </r>
  </si>
  <si>
    <r>
      <rPr>
        <sz val="9"/>
        <rFont val="仿宋"/>
        <charset val="134"/>
      </rPr>
      <t>湖南辰州矿业有限责任公司</t>
    </r>
  </si>
  <si>
    <r>
      <rPr>
        <sz val="9"/>
        <rFont val="仿宋"/>
        <charset val="134"/>
      </rPr>
      <t>国家第四批绿色制造名单绿色设计产品奖励</t>
    </r>
  </si>
  <si>
    <r>
      <rPr>
        <sz val="9"/>
        <rFont val="仿宋"/>
        <charset val="134"/>
      </rPr>
      <t>邵阳市</t>
    </r>
  </si>
  <si>
    <r>
      <rPr>
        <sz val="10"/>
        <color theme="1"/>
        <rFont val="仿宋"/>
        <charset val="134"/>
      </rPr>
      <t>邵东市</t>
    </r>
  </si>
  <si>
    <r>
      <rPr>
        <sz val="9"/>
        <rFont val="仿宋"/>
        <charset val="134"/>
      </rPr>
      <t>邵东市工信局</t>
    </r>
  </si>
  <si>
    <r>
      <rPr>
        <sz val="9"/>
        <rFont val="仿宋"/>
        <charset val="134"/>
      </rPr>
      <t>落实制造强省建设等政策措施成效明显的市、县市区奖励</t>
    </r>
  </si>
  <si>
    <t>附表6：</t>
  </si>
  <si>
    <t>湖南省2020年制造强省专项资金项目专项资金未支出清单</t>
  </si>
  <si>
    <t>地区</t>
  </si>
  <si>
    <t>企业</t>
  </si>
  <si>
    <t>项目</t>
  </si>
  <si>
    <t>财政金额（万元）</t>
  </si>
  <si>
    <t>已支出（万元）</t>
  </si>
  <si>
    <t>未支出（万元）</t>
  </si>
  <si>
    <t>项目类型</t>
  </si>
  <si>
    <t>一级调度</t>
  </si>
  <si>
    <t>二级调度</t>
  </si>
  <si>
    <t>长沙市</t>
  </si>
  <si>
    <t>高新区</t>
  </si>
  <si>
    <t>湖南美媛本草生物工程有限公司</t>
  </si>
  <si>
    <t>生产研发基地建设工程</t>
  </si>
  <si>
    <r>
      <rPr>
        <sz val="10"/>
        <color rgb="FF000000"/>
        <rFont val="Times New Roman"/>
        <charset val="134"/>
      </rPr>
      <t>2020</t>
    </r>
    <r>
      <rPr>
        <sz val="10"/>
        <color rgb="FF000000"/>
        <rFont val="仿宋"/>
        <charset val="134"/>
      </rPr>
      <t>年第五批制造强省专项资金</t>
    </r>
  </si>
  <si>
    <t>湘潭市</t>
  </si>
  <si>
    <t>湖南伊索尔复合材料有限公司</t>
  </si>
  <si>
    <t>兆瓦级风力发电机叶片夹芯技术改造及产业化</t>
  </si>
  <si>
    <r>
      <rPr>
        <sz val="10"/>
        <color rgb="FF000000"/>
        <rFont val="Times New Roman"/>
        <charset val="134"/>
      </rPr>
      <t>2020</t>
    </r>
    <r>
      <rPr>
        <sz val="10"/>
        <color rgb="FF000000"/>
        <rFont val="仿宋"/>
        <charset val="134"/>
      </rPr>
      <t>年第三批制造强省专项资金</t>
    </r>
  </si>
  <si>
    <t>娄底市</t>
  </si>
  <si>
    <t>新化县</t>
  </si>
  <si>
    <t>湖南科舰能源发展有限公司</t>
  </si>
  <si>
    <t>年产200万KVAH高倍率启停电池产业项目</t>
  </si>
  <si>
    <t>长沙</t>
  </si>
  <si>
    <t>经开区</t>
  </si>
  <si>
    <t>远大空调有限公司</t>
  </si>
  <si>
    <t>BCHP成套产品及产业化项目</t>
  </si>
  <si>
    <r>
      <rPr>
        <sz val="10"/>
        <color rgb="FF000000"/>
        <rFont val="Times New Roman"/>
        <charset val="134"/>
      </rPr>
      <t>2020</t>
    </r>
    <r>
      <rPr>
        <sz val="10"/>
        <color rgb="FF000000"/>
        <rFont val="宋体"/>
        <charset val="134"/>
      </rPr>
      <t>年第五批制造强省专项资金</t>
    </r>
  </si>
  <si>
    <t>衡阳</t>
  </si>
  <si>
    <t>衡阳县</t>
  </si>
  <si>
    <t>衡阳市新德力交通材料有限公司</t>
  </si>
  <si>
    <t>钢横梁及铁路预埋件产品多元合金共渗＋封闭涂装自动化生产线技术改造项目</t>
  </si>
  <si>
    <t>2020年第三批制造强省专项资金</t>
  </si>
  <si>
    <t>岳麓区</t>
  </si>
  <si>
    <t>岳麓区工业和信息化局</t>
  </si>
  <si>
    <t>县市区新增规模工业企业培育奖励</t>
  </si>
  <si>
    <t>长沙高新技术产业开发区（中电软件园）</t>
  </si>
  <si>
    <t>创建省新型工业化产业示范基地奖励</t>
  </si>
  <si>
    <t>省新型工业化产业示范基地奖励</t>
  </si>
  <si>
    <t>雨花区</t>
  </si>
  <si>
    <t>长沙市比亚迪汽车有限公司</t>
  </si>
  <si>
    <t>长沙县</t>
  </si>
  <si>
    <t>长沙县工业和信息化局</t>
  </si>
  <si>
    <t>株洲市</t>
  </si>
  <si>
    <t>天元区</t>
  </si>
  <si>
    <t>天元区科技和工业信息化局</t>
  </si>
  <si>
    <t>攸县</t>
  </si>
  <si>
    <t>攸县科技和工业信息化局</t>
  </si>
  <si>
    <t>湘潭经济技术开发区</t>
  </si>
  <si>
    <t>园区产业高质量发展奖励</t>
  </si>
  <si>
    <t>园区产业高质量发展考评奖励</t>
  </si>
  <si>
    <t>湖南湘潭天易经济开发区</t>
  </si>
  <si>
    <t>岳塘区</t>
  </si>
  <si>
    <t>湖南华菱湘潭钢铁有限公司</t>
  </si>
  <si>
    <t>省工业质量标杆</t>
  </si>
  <si>
    <t>省工业质量标杆奖励</t>
  </si>
  <si>
    <t>衡阳市</t>
  </si>
  <si>
    <t>雁峰区</t>
  </si>
  <si>
    <t>特变电工衡阳变压器有限公司</t>
  </si>
  <si>
    <t>国家第四批绿色制造名单绿色工厂奖励</t>
  </si>
  <si>
    <t>国家工业绿色发展试点示范奖励</t>
  </si>
  <si>
    <t>邵阳市</t>
  </si>
  <si>
    <t>邵东市</t>
  </si>
  <si>
    <t>邵东市科技和工业信息化局</t>
  </si>
  <si>
    <t>邵东市五金工具产业集群促进中心</t>
  </si>
  <si>
    <t>培育发展先进制造业集群奖励</t>
  </si>
  <si>
    <t>省先进制造业集群参赛奖励</t>
  </si>
  <si>
    <t>永州市</t>
  </si>
  <si>
    <t>湖南东安经济开发区</t>
  </si>
  <si>
    <t>国家第四批绿色制造名单绿色设计产品奖励</t>
  </si>
  <si>
    <t>市本级</t>
  </si>
  <si>
    <t>长沙市工信局</t>
  </si>
  <si>
    <t>落实制造强省建设等政策措施成效明显的市、县市区奖励</t>
  </si>
  <si>
    <t>真抓实干</t>
  </si>
  <si>
    <t>长沙县工信局</t>
  </si>
  <si>
    <t>雨花区工信局</t>
  </si>
  <si>
    <t>湖南省2020年制造强省专项资金项目专项资金尚未支出清单（不含未拨付到位资金）</t>
  </si>
  <si>
    <t>项目基本信息</t>
  </si>
  <si>
    <t>专项资金到位情况</t>
  </si>
  <si>
    <t>专项资金支出情况</t>
  </si>
  <si>
    <t>市州</t>
  </si>
  <si>
    <t>项目单位名称</t>
  </si>
  <si>
    <t>奖励类型</t>
  </si>
  <si>
    <t>项目名称</t>
  </si>
  <si>
    <t>制造强省专项资金</t>
  </si>
  <si>
    <t>制造强省资金执行进度</t>
  </si>
  <si>
    <t>拨付到位比例</t>
  </si>
  <si>
    <t>已支出金额</t>
  </si>
  <si>
    <t>支出进度</t>
  </si>
  <si>
    <t>指标下达时间</t>
  </si>
  <si>
    <t>资金到位时间</t>
  </si>
  <si>
    <t>实际到位金额</t>
  </si>
  <si>
    <r>
      <rPr>
        <sz val="9"/>
        <rFont val="仿宋"/>
        <charset val="134"/>
      </rPr>
      <t>长沙市</t>
    </r>
  </si>
  <si>
    <r>
      <rPr>
        <sz val="9"/>
        <rFont val="仿宋"/>
        <charset val="134"/>
      </rPr>
      <t>岳麓区工业和信息化局</t>
    </r>
  </si>
  <si>
    <r>
      <rPr>
        <sz val="9"/>
        <rFont val="仿宋"/>
        <charset val="134"/>
      </rPr>
      <t>县市区新增规模工业企业培育奖励</t>
    </r>
  </si>
  <si>
    <r>
      <rPr>
        <sz val="9"/>
        <rFont val="仿宋"/>
        <charset val="134"/>
      </rPr>
      <t>望城区工业和信息化局</t>
    </r>
  </si>
  <si>
    <r>
      <rPr>
        <sz val="9"/>
        <rFont val="仿宋"/>
        <charset val="134"/>
      </rPr>
      <t>长沙高新技术产业开发区</t>
    </r>
  </si>
  <si>
    <r>
      <rPr>
        <sz val="9"/>
        <rFont val="仿宋"/>
        <charset val="134"/>
      </rPr>
      <t>园区产业高质量发展考评奖励</t>
    </r>
  </si>
  <si>
    <r>
      <rPr>
        <sz val="9"/>
        <rFont val="仿宋"/>
        <charset val="134"/>
      </rPr>
      <t>园区产业高质量发展奖励</t>
    </r>
  </si>
  <si>
    <t>2020/6/30</t>
  </si>
  <si>
    <t>2020/07/17</t>
  </si>
  <si>
    <r>
      <rPr>
        <sz val="9"/>
        <rFont val="仿宋"/>
        <charset val="134"/>
      </rPr>
      <t>长沙市国链安全可靠计算机产业促进中心</t>
    </r>
  </si>
  <si>
    <r>
      <rPr>
        <sz val="9"/>
        <rFont val="仿宋"/>
        <charset val="134"/>
      </rPr>
      <t>省先进制造业集群参赛奖励</t>
    </r>
  </si>
  <si>
    <r>
      <rPr>
        <sz val="9"/>
        <rFont val="仿宋"/>
        <charset val="134"/>
      </rPr>
      <t>培育发展先进制造业集群奖励</t>
    </r>
  </si>
  <si>
    <r>
      <rPr>
        <sz val="9"/>
        <rFont val="仿宋"/>
        <charset val="134"/>
      </rPr>
      <t>长沙高新技术产业开发区（中电软件园）</t>
    </r>
  </si>
  <si>
    <r>
      <rPr>
        <sz val="9"/>
        <rFont val="仿宋"/>
        <charset val="134"/>
      </rPr>
      <t>湖南御家化妆品制造有限公司</t>
    </r>
    <r>
      <rPr>
        <sz val="9"/>
        <rFont val="Times New Roman"/>
        <charset val="134"/>
      </rPr>
      <t> </t>
    </r>
  </si>
  <si>
    <r>
      <rPr>
        <sz val="9"/>
        <rFont val="仿宋"/>
        <charset val="134"/>
      </rPr>
      <t>长沙市比亚迪汽车有限公司</t>
    </r>
  </si>
  <si>
    <r>
      <rPr>
        <sz val="9"/>
        <rFont val="仿宋"/>
        <charset val="134"/>
      </rPr>
      <t>泰谷生态科技集团股份有限公司</t>
    </r>
  </si>
  <si>
    <r>
      <rPr>
        <sz val="9"/>
        <rFont val="仿宋"/>
        <charset val="134"/>
      </rPr>
      <t>省工业领域知识产权运用标杆企业奖励</t>
    </r>
  </si>
  <si>
    <r>
      <rPr>
        <sz val="9"/>
        <rFont val="仿宋"/>
        <charset val="134"/>
      </rPr>
      <t>省工业领域知识产权运用标杆企业</t>
    </r>
  </si>
  <si>
    <t>2020/09/02</t>
  </si>
  <si>
    <r>
      <rPr>
        <sz val="9"/>
        <rFont val="仿宋"/>
        <charset val="134"/>
      </rPr>
      <t>湖南省知识产权交易中心有限公司</t>
    </r>
  </si>
  <si>
    <r>
      <rPr>
        <sz val="9"/>
        <rFont val="Times New Roman"/>
        <charset val="134"/>
      </rPr>
      <t>”</t>
    </r>
    <r>
      <rPr>
        <sz val="9"/>
        <rFont val="仿宋"/>
        <charset val="134"/>
      </rPr>
      <t>五个</t>
    </r>
    <r>
      <rPr>
        <sz val="9"/>
        <rFont val="Times New Roman"/>
        <charset val="134"/>
      </rPr>
      <t>100“</t>
    </r>
    <r>
      <rPr>
        <sz val="9"/>
        <rFont val="仿宋"/>
        <charset val="134"/>
      </rPr>
      <t>重大产品创新项目奖励</t>
    </r>
  </si>
  <si>
    <r>
      <rPr>
        <sz val="9"/>
        <rFont val="Times New Roman"/>
        <charset val="134"/>
      </rPr>
      <t>“100</t>
    </r>
    <r>
      <rPr>
        <sz val="9"/>
        <rFont val="仿宋"/>
        <charset val="134"/>
      </rPr>
      <t>个重大产品创新</t>
    </r>
    <r>
      <rPr>
        <sz val="9"/>
        <rFont val="Times New Roman"/>
        <charset val="134"/>
      </rPr>
      <t>”</t>
    </r>
    <r>
      <rPr>
        <sz val="9"/>
        <rFont val="仿宋"/>
        <charset val="134"/>
      </rPr>
      <t>项目竣工奖励</t>
    </r>
    <r>
      <rPr>
        <sz val="9"/>
        <rFont val="Times New Roman"/>
        <charset val="134"/>
      </rPr>
      <t>—</t>
    </r>
    <r>
      <rPr>
        <sz val="9"/>
        <rFont val="仿宋"/>
        <charset val="134"/>
      </rPr>
      <t>湖南省知识产权运营公共服务平台</t>
    </r>
  </si>
  <si>
    <r>
      <rPr>
        <sz val="9"/>
        <rFont val="仿宋"/>
        <charset val="134"/>
      </rPr>
      <t>湖南可孚医疗科技发展有限公司</t>
    </r>
  </si>
  <si>
    <r>
      <rPr>
        <sz val="9"/>
        <rFont val="仿宋"/>
        <charset val="134"/>
      </rPr>
      <t>药品医疗器械研发创新奖励</t>
    </r>
  </si>
  <si>
    <r>
      <rPr>
        <sz val="9"/>
        <rFont val="仿宋"/>
        <charset val="134"/>
      </rPr>
      <t>医疗器械创新奖励（纯音听力计获批省创新医疗器械并注册）</t>
    </r>
  </si>
  <si>
    <r>
      <rPr>
        <sz val="9"/>
        <rFont val="仿宋"/>
        <charset val="134"/>
      </rPr>
      <t>湖南煜悦和医疗设备有限公司</t>
    </r>
  </si>
  <si>
    <r>
      <rPr>
        <sz val="9"/>
        <rFont val="仿宋"/>
        <charset val="134"/>
      </rPr>
      <t>医疗器械创新奖励（输液泵获批省创新医疗器械并注册）</t>
    </r>
  </si>
  <si>
    <r>
      <rPr>
        <sz val="9"/>
        <rFont val="仿宋"/>
        <charset val="134"/>
      </rPr>
      <t>三一汽车制造有限公司</t>
    </r>
  </si>
  <si>
    <r>
      <rPr>
        <sz val="9"/>
        <rFont val="仿宋"/>
        <charset val="134"/>
      </rPr>
      <t>国内首台（套）重大技术装备奖励</t>
    </r>
    <r>
      <rPr>
        <sz val="9"/>
        <rFont val="Times New Roman"/>
        <charset val="134"/>
      </rPr>
      <t>—</t>
    </r>
    <r>
      <rPr>
        <sz val="9"/>
        <rFont val="仿宋"/>
        <charset val="134"/>
      </rPr>
      <t>冲锋消防车</t>
    </r>
  </si>
  <si>
    <r>
      <rPr>
        <sz val="9"/>
        <rFont val="仿宋"/>
        <charset val="134"/>
      </rPr>
      <t>长沙衡开智能科技有限公司</t>
    </r>
  </si>
  <si>
    <r>
      <rPr>
        <sz val="9"/>
        <rFont val="仿宋"/>
        <charset val="134"/>
      </rPr>
      <t>国内首台（套）重大技术装备奖励</t>
    </r>
    <r>
      <rPr>
        <sz val="9"/>
        <rFont val="Times New Roman"/>
        <charset val="134"/>
      </rPr>
      <t>—</t>
    </r>
    <r>
      <rPr>
        <sz val="9"/>
        <rFont val="仿宋"/>
        <charset val="134"/>
      </rPr>
      <t>焊丝精密层绕机器人成套装备</t>
    </r>
  </si>
  <si>
    <r>
      <rPr>
        <sz val="9"/>
        <rFont val="仿宋"/>
        <charset val="134"/>
      </rPr>
      <t>长沙新宇高分子科技有限公司</t>
    </r>
  </si>
  <si>
    <r>
      <rPr>
        <sz val="9"/>
        <rFont val="仿宋"/>
        <charset val="134"/>
      </rPr>
      <t>重点新材料产品首批次应用示范奖励</t>
    </r>
    <r>
      <rPr>
        <sz val="9"/>
        <rFont val="Times New Roman"/>
        <charset val="134"/>
      </rPr>
      <t>—</t>
    </r>
    <r>
      <rPr>
        <sz val="9"/>
        <rFont val="仿宋"/>
        <charset val="134"/>
      </rPr>
      <t>光敏剂</t>
    </r>
    <r>
      <rPr>
        <sz val="9"/>
        <rFont val="Times New Roman"/>
        <charset val="134"/>
      </rPr>
      <t>[4-</t>
    </r>
    <r>
      <rPr>
        <sz val="9"/>
        <rFont val="仿宋"/>
        <charset val="134"/>
      </rPr>
      <t>（二甲基氨基）苯基</t>
    </r>
    <r>
      <rPr>
        <sz val="9"/>
        <rFont val="Times New Roman"/>
        <charset val="134"/>
      </rPr>
      <t>]</t>
    </r>
    <r>
      <rPr>
        <sz val="9"/>
        <rFont val="仿宋"/>
        <charset val="134"/>
      </rPr>
      <t>（二苯基磷基）甲酮</t>
    </r>
  </si>
  <si>
    <r>
      <rPr>
        <sz val="9"/>
        <rFont val="仿宋"/>
        <charset val="134"/>
      </rPr>
      <t>长沙韶光铬版有限公司</t>
    </r>
  </si>
  <si>
    <r>
      <rPr>
        <sz val="9"/>
        <rFont val="仿宋"/>
        <charset val="134"/>
      </rPr>
      <t>重点新材料产品首批次应用示范奖励</t>
    </r>
    <r>
      <rPr>
        <sz val="9"/>
        <rFont val="Times New Roman"/>
        <charset val="134"/>
      </rPr>
      <t>—</t>
    </r>
    <r>
      <rPr>
        <sz val="9"/>
        <rFont val="仿宋"/>
        <charset val="134"/>
      </rPr>
      <t>新一代高精密快速反应瞄准光学元件</t>
    </r>
  </si>
  <si>
    <r>
      <rPr>
        <sz val="9"/>
        <rFont val="仿宋"/>
        <charset val="134"/>
      </rPr>
      <t>湖南加美乐素新材料股份有限公司</t>
    </r>
  </si>
  <si>
    <r>
      <rPr>
        <sz val="9"/>
        <rFont val="仿宋"/>
        <charset val="134"/>
      </rPr>
      <t>重点新材料产品首批次应用示范奖励</t>
    </r>
    <r>
      <rPr>
        <sz val="9"/>
        <rFont val="Times New Roman"/>
        <charset val="134"/>
      </rPr>
      <t>—</t>
    </r>
    <r>
      <rPr>
        <sz val="9"/>
        <rFont val="仿宋"/>
        <charset val="134"/>
      </rPr>
      <t>高分散性、高保坍性的超缓释型脂醚交联类聚羧酸减水剂</t>
    </r>
  </si>
  <si>
    <r>
      <rPr>
        <sz val="9"/>
        <rFont val="仿宋"/>
        <charset val="134"/>
      </rPr>
      <t>中南大学</t>
    </r>
  </si>
  <si>
    <r>
      <rPr>
        <sz val="9"/>
        <rFont val="仿宋"/>
        <charset val="134"/>
      </rPr>
      <t>工信部试点示范项目奖励</t>
    </r>
  </si>
  <si>
    <r>
      <rPr>
        <sz val="9"/>
        <rFont val="仿宋"/>
        <charset val="134"/>
      </rPr>
      <t>工业和信息化部大数据产业发展示范项目奖励</t>
    </r>
  </si>
  <si>
    <r>
      <rPr>
        <sz val="9"/>
        <rFont val="仿宋"/>
        <charset val="134"/>
      </rPr>
      <t>长沙县工业和信息化局</t>
    </r>
  </si>
  <si>
    <t>2020/08/13</t>
  </si>
  <si>
    <r>
      <rPr>
        <sz val="9"/>
        <rFont val="仿宋"/>
        <charset val="134"/>
      </rPr>
      <t>湖南九典制药股份有限公司</t>
    </r>
  </si>
  <si>
    <r>
      <rPr>
        <sz val="9"/>
        <rFont val="仿宋"/>
        <charset val="134"/>
      </rPr>
      <t>湖南美媛本草生物工程有限公司</t>
    </r>
  </si>
  <si>
    <r>
      <rPr>
        <sz val="9"/>
        <rFont val="Times New Roman"/>
        <charset val="134"/>
      </rPr>
      <t>2020</t>
    </r>
    <r>
      <rPr>
        <sz val="9"/>
        <rFont val="仿宋"/>
        <charset val="134"/>
      </rPr>
      <t>年第五批制造强省专项资金</t>
    </r>
  </si>
  <si>
    <r>
      <rPr>
        <sz val="9"/>
        <rFont val="仿宋"/>
        <charset val="134"/>
      </rPr>
      <t>生产研发基地建设工程</t>
    </r>
  </si>
  <si>
    <r>
      <rPr>
        <sz val="9"/>
        <rFont val="仿宋"/>
        <charset val="134"/>
      </rPr>
      <t>远大空调有限公司</t>
    </r>
  </si>
  <si>
    <r>
      <rPr>
        <sz val="9"/>
        <rFont val="Times New Roman"/>
        <charset val="134"/>
      </rPr>
      <t>BCHP</t>
    </r>
    <r>
      <rPr>
        <sz val="9"/>
        <rFont val="仿宋"/>
        <charset val="134"/>
      </rPr>
      <t>成套产品及产业化项目</t>
    </r>
  </si>
  <si>
    <r>
      <rPr>
        <sz val="9"/>
        <rFont val="仿宋"/>
        <charset val="134"/>
      </rPr>
      <t>株洲市</t>
    </r>
  </si>
  <si>
    <r>
      <rPr>
        <sz val="9"/>
        <rFont val="仿宋"/>
        <charset val="134"/>
      </rPr>
      <t>天元区科技和工业信息化局</t>
    </r>
  </si>
  <si>
    <r>
      <rPr>
        <sz val="9"/>
        <rFont val="仿宋"/>
        <charset val="134"/>
      </rPr>
      <t>株洲市中小航空发动机产业促进中心</t>
    </r>
  </si>
  <si>
    <r>
      <rPr>
        <sz val="9"/>
        <rFont val="仿宋"/>
        <charset val="134"/>
      </rPr>
      <t>株洲先进硬质材料产业集群发展促进中心</t>
    </r>
  </si>
  <si>
    <r>
      <rPr>
        <sz val="9"/>
        <rFont val="仿宋"/>
        <charset val="134"/>
      </rPr>
      <t>株洲国创轨道科技有限公司</t>
    </r>
  </si>
  <si>
    <r>
      <rPr>
        <sz val="9"/>
        <rFont val="仿宋"/>
        <charset val="134"/>
      </rPr>
      <t>制造业创新中心奖励</t>
    </r>
  </si>
  <si>
    <r>
      <rPr>
        <sz val="9"/>
        <rFont val="仿宋"/>
        <charset val="134"/>
      </rPr>
      <t>国家级制造业创新中心奖励</t>
    </r>
  </si>
  <si>
    <r>
      <rPr>
        <sz val="9"/>
        <rFont val="仿宋"/>
        <charset val="134"/>
      </rPr>
      <t>省级制造业创新中心奖励</t>
    </r>
  </si>
  <si>
    <r>
      <rPr>
        <sz val="9"/>
        <rFont val="仿宋"/>
        <charset val="134"/>
      </rPr>
      <t>湖南立方新能源科技有限责任公司</t>
    </r>
  </si>
  <si>
    <r>
      <rPr>
        <sz val="9"/>
        <rFont val="Times New Roman"/>
        <charset val="134"/>
      </rPr>
      <t>2020</t>
    </r>
    <r>
      <rPr>
        <sz val="9"/>
        <rFont val="仿宋"/>
        <charset val="134"/>
      </rPr>
      <t>年湖南省智能制造示范车间</t>
    </r>
    <r>
      <rPr>
        <sz val="9"/>
        <rFont val="Times New Roman"/>
        <charset val="134"/>
      </rPr>
      <t>—</t>
    </r>
    <r>
      <rPr>
        <sz val="9"/>
        <rFont val="仿宋"/>
        <charset val="134"/>
      </rPr>
      <t>锂离子电池智能制造车间</t>
    </r>
  </si>
  <si>
    <r>
      <rPr>
        <sz val="9"/>
        <rFont val="仿宋"/>
        <charset val="134"/>
      </rPr>
      <t>株洲飞鹿高新材料技术股份有限公司</t>
    </r>
  </si>
  <si>
    <r>
      <rPr>
        <sz val="9"/>
        <rFont val="仿宋"/>
        <charset val="134"/>
      </rPr>
      <t>重点新材料产品首批次应用示范奖励</t>
    </r>
    <r>
      <rPr>
        <sz val="9"/>
        <rFont val="Times New Roman"/>
        <charset val="134"/>
      </rPr>
      <t>—</t>
    </r>
    <r>
      <rPr>
        <sz val="9"/>
        <rFont val="仿宋"/>
        <charset val="134"/>
      </rPr>
      <t>硅酮密封胶</t>
    </r>
  </si>
  <si>
    <r>
      <rPr>
        <sz val="9"/>
        <rFont val="仿宋"/>
        <charset val="134"/>
      </rPr>
      <t>株洲天桥舜臣选煤机械有限责任公司</t>
    </r>
  </si>
  <si>
    <r>
      <rPr>
        <sz val="9"/>
        <rFont val="仿宋"/>
        <charset val="134"/>
      </rPr>
      <t>上云上平台标杆企业奖励</t>
    </r>
    <r>
      <rPr>
        <sz val="9"/>
        <rFont val="Times New Roman"/>
        <charset val="134"/>
      </rPr>
      <t xml:space="preserve"></t>
    </r>
  </si>
  <si>
    <r>
      <rPr>
        <sz val="9"/>
        <rFont val="仿宋"/>
        <charset val="134"/>
      </rPr>
      <t>醴陵市科技和工业和信息化局</t>
    </r>
  </si>
  <si>
    <r>
      <rPr>
        <sz val="9"/>
        <rFont val="仿宋"/>
        <charset val="134"/>
      </rPr>
      <t>株洲五彩醴陵陶瓷产业促进中心</t>
    </r>
  </si>
  <si>
    <r>
      <rPr>
        <sz val="9"/>
        <rFont val="仿宋"/>
        <charset val="134"/>
      </rPr>
      <t>攸县科技和工业信息化局</t>
    </r>
  </si>
  <si>
    <r>
      <rPr>
        <sz val="9"/>
        <rFont val="仿宋"/>
        <charset val="134"/>
      </rPr>
      <t>湘潭经济技术开发区</t>
    </r>
  </si>
  <si>
    <r>
      <rPr>
        <sz val="9"/>
        <rFont val="仿宋"/>
        <charset val="134"/>
      </rPr>
      <t>湖南湘潭天易经济开发区</t>
    </r>
  </si>
  <si>
    <t>湘潭市先进矿山装备制造业集群促进中心</t>
  </si>
  <si>
    <t>2021/1/14 20
2021/2/25 80</t>
  </si>
  <si>
    <r>
      <rPr>
        <sz val="9"/>
        <rFont val="仿宋"/>
        <charset val="134"/>
      </rPr>
      <t>省工业质量标杆奖励</t>
    </r>
  </si>
  <si>
    <r>
      <rPr>
        <sz val="9"/>
        <rFont val="仿宋"/>
        <charset val="134"/>
      </rPr>
      <t>省工业质量标杆</t>
    </r>
  </si>
  <si>
    <r>
      <rPr>
        <sz val="9"/>
        <rFont val="仿宋"/>
        <charset val="134"/>
      </rPr>
      <t>平安电气股份有限公司</t>
    </r>
  </si>
  <si>
    <r>
      <rPr>
        <sz val="9"/>
        <rFont val="仿宋"/>
        <charset val="134"/>
      </rPr>
      <t>国内首台（套）重大技术装备奖励</t>
    </r>
    <r>
      <rPr>
        <sz val="9"/>
        <rFont val="Times New Roman"/>
        <charset val="134"/>
      </rPr>
      <t>—</t>
    </r>
    <r>
      <rPr>
        <sz val="9"/>
        <rFont val="仿宋"/>
        <charset val="134"/>
      </rPr>
      <t>不停风倒风主通风系统</t>
    </r>
  </si>
  <si>
    <r>
      <rPr>
        <sz val="9"/>
        <rFont val="仿宋"/>
        <charset val="134"/>
      </rPr>
      <t>上云上平台标杆企业奖励</t>
    </r>
    <r>
      <rPr>
        <sz val="9"/>
        <rFont val="Times New Roman"/>
        <charset val="134"/>
      </rPr>
      <t>_x005f_x000D_</t>
    </r>
  </si>
  <si>
    <r>
      <rPr>
        <sz val="9"/>
        <rFont val="仿宋"/>
        <charset val="134"/>
      </rPr>
      <t>湘潭炜达机电制造有限公司</t>
    </r>
  </si>
  <si>
    <r>
      <rPr>
        <sz val="9"/>
        <rFont val="仿宋"/>
        <charset val="134"/>
      </rPr>
      <t>国内首台（套）重大技术装备奖励</t>
    </r>
    <r>
      <rPr>
        <sz val="9"/>
        <rFont val="Times New Roman"/>
        <charset val="134"/>
      </rPr>
      <t>—</t>
    </r>
    <r>
      <rPr>
        <sz val="9"/>
        <rFont val="仿宋"/>
        <charset val="134"/>
      </rPr>
      <t>活性纳米无机石英石板材挤出成型生产线成套装备</t>
    </r>
  </si>
  <si>
    <r>
      <rPr>
        <sz val="9"/>
        <rFont val="Times New Roman"/>
        <charset val="134"/>
      </rPr>
      <t>2021</t>
    </r>
    <r>
      <rPr>
        <sz val="9"/>
        <rFont val="仿宋"/>
        <charset val="134"/>
      </rPr>
      <t>年</t>
    </r>
    <r>
      <rPr>
        <sz val="9"/>
        <rFont val="Times New Roman"/>
        <charset val="134"/>
      </rPr>
      <t>2</t>
    </r>
    <r>
      <rPr>
        <sz val="9"/>
        <rFont val="仿宋"/>
        <charset val="134"/>
      </rPr>
      <t>月</t>
    </r>
    <r>
      <rPr>
        <sz val="9"/>
        <rFont val="Times New Roman"/>
        <charset val="134"/>
      </rPr>
      <t>2</t>
    </r>
    <r>
      <rPr>
        <sz val="9"/>
        <rFont val="仿宋"/>
        <charset val="134"/>
      </rPr>
      <t>日</t>
    </r>
    <r>
      <rPr>
        <sz val="9"/>
        <rFont val="Times New Roman"/>
        <charset val="134"/>
      </rPr>
      <t xml:space="preserve"> 45</t>
    </r>
    <r>
      <rPr>
        <sz val="9"/>
        <rFont val="仿宋"/>
        <charset val="134"/>
      </rPr>
      <t>万元</t>
    </r>
    <r>
      <rPr>
        <sz val="9"/>
        <rFont val="Times New Roman"/>
        <charset val="134"/>
      </rPr>
      <t xml:space="preserve">       2021</t>
    </r>
    <r>
      <rPr>
        <sz val="9"/>
        <rFont val="仿宋"/>
        <charset val="134"/>
      </rPr>
      <t>年</t>
    </r>
    <r>
      <rPr>
        <sz val="9"/>
        <rFont val="Times New Roman"/>
        <charset val="134"/>
      </rPr>
      <t>4</t>
    </r>
    <r>
      <rPr>
        <sz val="9"/>
        <rFont val="仿宋"/>
        <charset val="134"/>
      </rPr>
      <t>月</t>
    </r>
    <r>
      <rPr>
        <sz val="9"/>
        <rFont val="Times New Roman"/>
        <charset val="134"/>
      </rPr>
      <t>19</t>
    </r>
    <r>
      <rPr>
        <sz val="9"/>
        <rFont val="仿宋"/>
        <charset val="134"/>
      </rPr>
      <t>日</t>
    </r>
    <r>
      <rPr>
        <sz val="9"/>
        <rFont val="Times New Roman"/>
        <charset val="134"/>
      </rPr>
      <t xml:space="preserve">    45</t>
    </r>
    <r>
      <rPr>
        <sz val="9"/>
        <rFont val="仿宋"/>
        <charset val="134"/>
      </rPr>
      <t>万元</t>
    </r>
  </si>
  <si>
    <r>
      <rPr>
        <sz val="9"/>
        <rFont val="仿宋"/>
        <charset val="134"/>
      </rPr>
      <t>湖南伊索尔复合材料有限公司</t>
    </r>
  </si>
  <si>
    <r>
      <rPr>
        <sz val="9"/>
        <rFont val="Times New Roman"/>
        <charset val="134"/>
      </rPr>
      <t>2020</t>
    </r>
    <r>
      <rPr>
        <sz val="9"/>
        <rFont val="仿宋"/>
        <charset val="134"/>
      </rPr>
      <t>年第三批制造强省专项资金</t>
    </r>
  </si>
  <si>
    <r>
      <rPr>
        <sz val="9"/>
        <rFont val="仿宋"/>
        <charset val="134"/>
      </rPr>
      <t>兆瓦级风力发电机叶片夹芯技术改造及产业化</t>
    </r>
  </si>
  <si>
    <t>0</t>
  </si>
  <si>
    <r>
      <rPr>
        <sz val="9"/>
        <rFont val="仿宋"/>
        <charset val="134"/>
      </rPr>
      <t>衡阳市</t>
    </r>
  </si>
  <si>
    <r>
      <rPr>
        <sz val="9"/>
        <rFont val="仿宋"/>
        <charset val="134"/>
      </rPr>
      <t>衡阳高新技术产业开发区</t>
    </r>
  </si>
  <si>
    <r>
      <rPr>
        <sz val="9"/>
        <rFont val="仿宋"/>
        <charset val="134"/>
      </rPr>
      <t>建滔（衡阳）实业有限公司</t>
    </r>
  </si>
  <si>
    <r>
      <rPr>
        <sz val="9"/>
        <rFont val="仿宋"/>
        <charset val="134"/>
      </rPr>
      <t>特变电工衡阳变压器有限公司</t>
    </r>
  </si>
  <si>
    <r>
      <rPr>
        <sz val="9"/>
        <rFont val="仿宋"/>
        <charset val="134"/>
      </rPr>
      <t>衡东县科技和工业信息化局</t>
    </r>
  </si>
  <si>
    <r>
      <rPr>
        <sz val="9"/>
        <rFont val="仿宋"/>
        <charset val="134"/>
      </rPr>
      <t>湖南三易精工科技有限公司</t>
    </r>
  </si>
  <si>
    <r>
      <rPr>
        <sz val="9"/>
        <rFont val="Times New Roman"/>
        <charset val="134"/>
      </rPr>
      <t>2020</t>
    </r>
    <r>
      <rPr>
        <sz val="9"/>
        <rFont val="仿宋"/>
        <charset val="134"/>
      </rPr>
      <t>年湖南省智能制造示范车间</t>
    </r>
    <r>
      <rPr>
        <sz val="9"/>
        <rFont val="Times New Roman"/>
        <charset val="134"/>
      </rPr>
      <t>—</t>
    </r>
    <r>
      <rPr>
        <sz val="9"/>
        <rFont val="仿宋"/>
        <charset val="134"/>
      </rPr>
      <t>继电器数字化智能制造生产车间</t>
    </r>
  </si>
  <si>
    <r>
      <rPr>
        <sz val="9"/>
        <rFont val="仿宋"/>
        <charset val="134"/>
      </rPr>
      <t>衡山县科技和工业信息化局</t>
    </r>
  </si>
  <si>
    <r>
      <rPr>
        <sz val="9"/>
        <rFont val="Times New Roman"/>
        <charset val="134"/>
      </rPr>
      <t>2020/9/21</t>
    </r>
    <r>
      <rPr>
        <sz val="9"/>
        <rFont val="仿宋"/>
        <charset val="134"/>
      </rPr>
      <t>，</t>
    </r>
    <r>
      <rPr>
        <sz val="9"/>
        <rFont val="Times New Roman"/>
        <charset val="134"/>
      </rPr>
      <t>32</t>
    </r>
    <r>
      <rPr>
        <sz val="9"/>
        <rFont val="仿宋"/>
        <charset val="134"/>
      </rPr>
      <t>万元（第一笔）</t>
    </r>
    <r>
      <rPr>
        <sz val="9"/>
        <rFont val="Times New Roman"/>
        <charset val="134"/>
      </rPr>
      <t xml:space="preserve">
2020/9/21</t>
    </r>
    <r>
      <rPr>
        <sz val="9"/>
        <rFont val="仿宋"/>
        <charset val="134"/>
      </rPr>
      <t>，</t>
    </r>
    <r>
      <rPr>
        <sz val="9"/>
        <rFont val="Times New Roman"/>
        <charset val="134"/>
      </rPr>
      <t>18</t>
    </r>
    <r>
      <rPr>
        <sz val="9"/>
        <rFont val="仿宋"/>
        <charset val="134"/>
      </rPr>
      <t>万元（第二笔）</t>
    </r>
  </si>
  <si>
    <r>
      <rPr>
        <sz val="9"/>
        <rFont val="仿宋"/>
        <charset val="134"/>
      </rPr>
      <t>常宁市同创有色金属产业服务中心</t>
    </r>
  </si>
  <si>
    <r>
      <rPr>
        <sz val="9"/>
        <rFont val="仿宋"/>
        <charset val="134"/>
      </rPr>
      <t>衡阳市新德力交通材料有限公司</t>
    </r>
  </si>
  <si>
    <r>
      <rPr>
        <sz val="9"/>
        <rFont val="仿宋"/>
        <charset val="134"/>
      </rPr>
      <t>钢横梁及铁路预埋件产品多元合金共渗＋封闭涂装自动化生产线技术改造项目</t>
    </r>
  </si>
  <si>
    <r>
      <rPr>
        <sz val="9"/>
        <rFont val="仿宋"/>
        <charset val="134"/>
      </rPr>
      <t>邵阳市工业和信息化局</t>
    </r>
  </si>
  <si>
    <r>
      <rPr>
        <sz val="9"/>
        <rFont val="仿宋"/>
        <charset val="134"/>
      </rPr>
      <t>市州新增规模工业企业培育发展奖励</t>
    </r>
  </si>
  <si>
    <r>
      <rPr>
        <sz val="9"/>
        <rFont val="仿宋"/>
        <charset val="134"/>
      </rPr>
      <t>湖南邵阳经济开发区</t>
    </r>
  </si>
  <si>
    <r>
      <rPr>
        <sz val="9"/>
        <rFont val="仿宋"/>
        <charset val="134"/>
      </rPr>
      <t>邵阳市发制品研究发展促进中心</t>
    </r>
  </si>
  <si>
    <r>
      <rPr>
        <sz val="9"/>
        <rFont val="仿宋"/>
        <charset val="134"/>
      </rPr>
      <t>邵东市科技和工业信息化局</t>
    </r>
  </si>
  <si>
    <r>
      <rPr>
        <sz val="9"/>
        <rFont val="仿宋"/>
        <charset val="134"/>
      </rPr>
      <t>邵东市五金工具产业集群促进中心</t>
    </r>
  </si>
  <si>
    <r>
      <rPr>
        <sz val="9"/>
        <rFont val="仿宋"/>
        <charset val="134"/>
      </rPr>
      <t>洞口县科技和工业信息化局</t>
    </r>
  </si>
  <si>
    <r>
      <rPr>
        <sz val="9"/>
        <rFont val="仿宋"/>
        <charset val="134"/>
      </rPr>
      <t>岳阳市</t>
    </r>
  </si>
  <si>
    <r>
      <rPr>
        <sz val="9"/>
        <rFont val="仿宋"/>
        <charset val="134"/>
      </rPr>
      <t>中粮米业（岳阳）有限公司</t>
    </r>
    <r>
      <rPr>
        <sz val="9"/>
        <rFont val="Times New Roman"/>
        <charset val="134"/>
      </rPr>
      <t xml:space="preserve"></t>
    </r>
  </si>
  <si>
    <r>
      <rPr>
        <sz val="9"/>
        <rFont val="仿宋"/>
        <charset val="134"/>
      </rPr>
      <t>常德市</t>
    </r>
  </si>
  <si>
    <r>
      <rPr>
        <sz val="9"/>
        <rFont val="仿宋"/>
        <charset val="134"/>
      </rPr>
      <t>常德工程机械装备制造业促进中心</t>
    </r>
  </si>
  <si>
    <r>
      <rPr>
        <sz val="9"/>
        <rFont val="仿宋"/>
        <charset val="134"/>
      </rPr>
      <t>湖南响箭重工科技有限公司</t>
    </r>
  </si>
  <si>
    <r>
      <rPr>
        <sz val="9"/>
        <rFont val="仿宋"/>
        <charset val="134"/>
      </rPr>
      <t>张家界市</t>
    </r>
  </si>
  <si>
    <r>
      <rPr>
        <sz val="9"/>
        <rFont val="仿宋"/>
        <charset val="134"/>
      </rPr>
      <t>张家界工业和信息化局</t>
    </r>
  </si>
  <si>
    <r>
      <rPr>
        <sz val="9"/>
        <rFont val="仿宋"/>
        <charset val="134"/>
      </rPr>
      <t>郴州市工业和信息化局</t>
    </r>
  </si>
  <si>
    <r>
      <rPr>
        <sz val="9"/>
        <rFont val="仿宋"/>
        <charset val="134"/>
      </rPr>
      <t>资兴市东江湖大数据产业园</t>
    </r>
  </si>
  <si>
    <r>
      <rPr>
        <sz val="9"/>
        <rFont val="仿宋"/>
        <charset val="134"/>
      </rPr>
      <t>嘉禾县铸锻产业集群促进中心</t>
    </r>
  </si>
  <si>
    <r>
      <rPr>
        <sz val="9"/>
        <rFont val="仿宋"/>
        <charset val="134"/>
      </rPr>
      <t>永州市工业和信息化局</t>
    </r>
  </si>
  <si>
    <r>
      <rPr>
        <sz val="9"/>
        <rFont val="Times New Roman"/>
        <charset val="134"/>
      </rPr>
      <t>2020</t>
    </r>
    <r>
      <rPr>
        <sz val="9"/>
        <rFont val="仿宋"/>
        <charset val="134"/>
      </rPr>
      <t>年</t>
    </r>
    <r>
      <rPr>
        <sz val="9"/>
        <rFont val="Times New Roman"/>
        <charset val="134"/>
      </rPr>
      <t>11</t>
    </r>
    <r>
      <rPr>
        <sz val="9"/>
        <rFont val="仿宋"/>
        <charset val="134"/>
      </rPr>
      <t>月</t>
    </r>
    <r>
      <rPr>
        <sz val="9"/>
        <rFont val="Times New Roman"/>
        <charset val="134"/>
      </rPr>
      <t>4</t>
    </r>
    <r>
      <rPr>
        <sz val="9"/>
        <rFont val="仿宋"/>
        <charset val="134"/>
      </rPr>
      <t>日到位</t>
    </r>
    <r>
      <rPr>
        <sz val="9"/>
        <rFont val="Times New Roman"/>
        <charset val="134"/>
      </rPr>
      <t>47.2</t>
    </r>
    <r>
      <rPr>
        <sz val="9"/>
        <rFont val="仿宋"/>
        <charset val="134"/>
      </rPr>
      <t>万元</t>
    </r>
    <r>
      <rPr>
        <sz val="9"/>
        <rFont val="Times New Roman"/>
        <charset val="134"/>
      </rPr>
      <t xml:space="preserve">
2021</t>
    </r>
    <r>
      <rPr>
        <sz val="9"/>
        <rFont val="仿宋"/>
        <charset val="134"/>
      </rPr>
      <t>年</t>
    </r>
    <r>
      <rPr>
        <sz val="9"/>
        <rFont val="Times New Roman"/>
        <charset val="134"/>
      </rPr>
      <t>4</t>
    </r>
    <r>
      <rPr>
        <sz val="9"/>
        <rFont val="仿宋"/>
        <charset val="134"/>
      </rPr>
      <t>月</t>
    </r>
    <r>
      <rPr>
        <sz val="9"/>
        <rFont val="Times New Roman"/>
        <charset val="134"/>
      </rPr>
      <t>21</t>
    </r>
    <r>
      <rPr>
        <sz val="9"/>
        <rFont val="仿宋"/>
        <charset val="134"/>
      </rPr>
      <t>日到位</t>
    </r>
    <r>
      <rPr>
        <sz val="9"/>
        <rFont val="Times New Roman"/>
        <charset val="134"/>
      </rPr>
      <t>52.8</t>
    </r>
    <r>
      <rPr>
        <sz val="9"/>
        <rFont val="仿宋"/>
        <charset val="134"/>
      </rPr>
      <t>万</t>
    </r>
  </si>
  <si>
    <r>
      <rPr>
        <sz val="9"/>
        <rFont val="仿宋"/>
        <charset val="134"/>
      </rPr>
      <t>湖南东安经济开发区</t>
    </r>
  </si>
  <si>
    <r>
      <rPr>
        <sz val="9"/>
        <rFont val="仿宋"/>
        <charset val="134"/>
      </rPr>
      <t>蓝山县皮具玩具产业发展促进中心</t>
    </r>
  </si>
  <si>
    <r>
      <rPr>
        <sz val="9"/>
        <rFont val="仿宋"/>
        <charset val="134"/>
      </rPr>
      <t>湖南瑶珍粮油有限公司</t>
    </r>
  </si>
  <si>
    <r>
      <rPr>
        <sz val="9"/>
        <rFont val="仿宋"/>
        <charset val="134"/>
      </rPr>
      <t>怀化市工业和信息化局</t>
    </r>
  </si>
  <si>
    <r>
      <rPr>
        <sz val="9"/>
        <rFont val="仿宋"/>
        <charset val="134"/>
      </rPr>
      <t>怀化市鹤城工业集中区</t>
    </r>
  </si>
  <si>
    <r>
      <rPr>
        <sz val="9"/>
        <rFont val="仿宋"/>
        <charset val="134"/>
      </rPr>
      <t>娄底市</t>
    </r>
  </si>
  <si>
    <r>
      <rPr>
        <sz val="9"/>
        <rFont val="仿宋"/>
        <charset val="134"/>
      </rPr>
      <t>娄星区工业和信息化局</t>
    </r>
  </si>
  <si>
    <r>
      <rPr>
        <sz val="9"/>
        <rFont val="仿宋"/>
        <charset val="134"/>
      </rPr>
      <t>新化县电子陶瓷产业服务中心</t>
    </r>
  </si>
  <si>
    <r>
      <rPr>
        <sz val="9"/>
        <rFont val="仿宋"/>
        <charset val="134"/>
      </rPr>
      <t>湖南科舰能源发展有限公司</t>
    </r>
  </si>
  <si>
    <r>
      <rPr>
        <sz val="9"/>
        <rFont val="仿宋"/>
        <charset val="134"/>
      </rPr>
      <t>娄底市海人科技开发有限公司</t>
    </r>
  </si>
  <si>
    <r>
      <rPr>
        <sz val="9"/>
        <rFont val="仿宋"/>
        <charset val="134"/>
      </rPr>
      <t>年产</t>
    </r>
    <r>
      <rPr>
        <sz val="9"/>
        <rFont val="Times New Roman"/>
        <charset val="134"/>
      </rPr>
      <t>200</t>
    </r>
    <r>
      <rPr>
        <sz val="9"/>
        <rFont val="仿宋"/>
        <charset val="134"/>
      </rPr>
      <t>万</t>
    </r>
    <r>
      <rPr>
        <sz val="9"/>
        <rFont val="Times New Roman"/>
        <charset val="134"/>
      </rPr>
      <t>KVAH</t>
    </r>
    <r>
      <rPr>
        <sz val="9"/>
        <rFont val="仿宋"/>
        <charset val="134"/>
      </rPr>
      <t>高倍率启停电池产业项目</t>
    </r>
  </si>
  <si>
    <r>
      <rPr>
        <sz val="9"/>
        <rFont val="仿宋"/>
        <charset val="134"/>
      </rPr>
      <t>长沙市工信局</t>
    </r>
  </si>
  <si>
    <r>
      <rPr>
        <sz val="9"/>
        <rFont val="仿宋"/>
        <charset val="134"/>
      </rPr>
      <t>长沙县工信局</t>
    </r>
  </si>
  <si>
    <t>2020/3/23</t>
  </si>
  <si>
    <t>2020/04/17</t>
  </si>
  <si>
    <r>
      <rPr>
        <sz val="9"/>
        <rFont val="仿宋"/>
        <charset val="134"/>
      </rPr>
      <t>雨花区工信局</t>
    </r>
  </si>
  <si>
    <r>
      <rPr>
        <sz val="9"/>
        <rFont val="仿宋"/>
        <charset val="134"/>
      </rPr>
      <t>岳阳市工信局</t>
    </r>
  </si>
  <si>
    <r>
      <rPr>
        <sz val="9"/>
        <rFont val="仿宋"/>
        <charset val="134"/>
      </rPr>
      <t>临湘市工信局</t>
    </r>
  </si>
  <si>
    <r>
      <rPr>
        <sz val="9"/>
        <rFont val="仿宋"/>
        <charset val="134"/>
      </rPr>
      <t>益阳市</t>
    </r>
  </si>
  <si>
    <r>
      <rPr>
        <sz val="9"/>
        <rFont val="仿宋"/>
        <charset val="134"/>
      </rPr>
      <t>赫山区工业信息化局</t>
    </r>
  </si>
  <si>
    <r>
      <rPr>
        <sz val="9"/>
        <rFont val="仿宋"/>
        <charset val="134"/>
      </rPr>
      <t>资兴市工信局</t>
    </r>
  </si>
  <si>
    <r>
      <rPr>
        <sz val="9"/>
        <rFont val="仿宋"/>
        <charset val="134"/>
      </rPr>
      <t>道县工信局</t>
    </r>
  </si>
  <si>
    <r>
      <rPr>
        <sz val="9"/>
        <rFont val="Times New Roman"/>
        <charset val="134"/>
      </rPr>
      <t>2020</t>
    </r>
    <r>
      <rPr>
        <sz val="9"/>
        <rFont val="仿宋"/>
        <charset val="134"/>
      </rPr>
      <t>年</t>
    </r>
    <r>
      <rPr>
        <sz val="9"/>
        <rFont val="Times New Roman"/>
        <charset val="134"/>
      </rPr>
      <t>10</t>
    </r>
    <r>
      <rPr>
        <sz val="9"/>
        <rFont val="仿宋"/>
        <charset val="134"/>
      </rPr>
      <t>月</t>
    </r>
    <r>
      <rPr>
        <sz val="9"/>
        <rFont val="Times New Roman"/>
        <charset val="134"/>
      </rPr>
      <t>22</t>
    </r>
    <r>
      <rPr>
        <sz val="9"/>
        <rFont val="仿宋"/>
        <charset val="134"/>
      </rPr>
      <t>日</t>
    </r>
    <r>
      <rPr>
        <sz val="9"/>
        <rFont val="Times New Roman"/>
        <charset val="134"/>
      </rPr>
      <t xml:space="preserve"> 12.5</t>
    </r>
    <r>
      <rPr>
        <sz val="9"/>
        <rFont val="仿宋"/>
        <charset val="134"/>
      </rPr>
      <t>万元；</t>
    </r>
    <r>
      <rPr>
        <sz val="9"/>
        <rFont val="Times New Roman"/>
        <charset val="134"/>
      </rPr>
      <t>2020</t>
    </r>
    <r>
      <rPr>
        <sz val="9"/>
        <rFont val="仿宋"/>
        <charset val="134"/>
      </rPr>
      <t>年</t>
    </r>
    <r>
      <rPr>
        <sz val="9"/>
        <rFont val="Times New Roman"/>
        <charset val="134"/>
      </rPr>
      <t>10</t>
    </r>
    <r>
      <rPr>
        <sz val="9"/>
        <rFont val="仿宋"/>
        <charset val="134"/>
      </rPr>
      <t>月</t>
    </r>
    <r>
      <rPr>
        <sz val="9"/>
        <rFont val="Times New Roman"/>
        <charset val="134"/>
      </rPr>
      <t>15</t>
    </r>
    <r>
      <rPr>
        <sz val="9"/>
        <rFont val="仿宋"/>
        <charset val="134"/>
      </rPr>
      <t>日</t>
    </r>
    <r>
      <rPr>
        <sz val="9"/>
        <rFont val="Times New Roman"/>
        <charset val="134"/>
      </rPr>
      <t xml:space="preserve">  17.5</t>
    </r>
    <r>
      <rPr>
        <sz val="9"/>
        <rFont val="仿宋"/>
        <charset val="134"/>
      </rPr>
      <t>万元；</t>
    </r>
    <r>
      <rPr>
        <sz val="9"/>
        <rFont val="Times New Roman"/>
        <charset val="134"/>
      </rPr>
      <t>2021</t>
    </r>
    <r>
      <rPr>
        <sz val="9"/>
        <rFont val="仿宋"/>
        <charset val="134"/>
      </rPr>
      <t>年</t>
    </r>
    <r>
      <rPr>
        <sz val="9"/>
        <rFont val="Times New Roman"/>
        <charset val="134"/>
      </rPr>
      <t>2</t>
    </r>
    <r>
      <rPr>
        <sz val="9"/>
        <rFont val="仿宋"/>
        <charset val="134"/>
      </rPr>
      <t>月</t>
    </r>
    <r>
      <rPr>
        <sz val="9"/>
        <rFont val="Times New Roman"/>
        <charset val="134"/>
      </rPr>
      <t>5</t>
    </r>
    <r>
      <rPr>
        <sz val="9"/>
        <rFont val="仿宋"/>
        <charset val="134"/>
      </rPr>
      <t>日</t>
    </r>
    <r>
      <rPr>
        <sz val="9"/>
        <rFont val="Times New Roman"/>
        <charset val="134"/>
      </rPr>
      <t>20</t>
    </r>
    <r>
      <rPr>
        <sz val="9"/>
        <rFont val="仿宋"/>
        <charset val="134"/>
      </rPr>
      <t>万元</t>
    </r>
  </si>
  <si>
    <t>合计（万元）</t>
  </si>
  <si>
    <t>尚未支出金额（万元）</t>
  </si>
  <si>
    <t>附表7：</t>
  </si>
  <si>
    <t>湖南省2020年制造强省专项资金项目专项资金支出不合理清单</t>
  </si>
  <si>
    <r>
      <rPr>
        <b/>
        <sz val="9"/>
        <color theme="1"/>
        <rFont val="仿宋"/>
        <charset val="134"/>
      </rPr>
      <t>序号</t>
    </r>
  </si>
  <si>
    <r>
      <rPr>
        <b/>
        <sz val="9"/>
        <color theme="1"/>
        <rFont val="仿宋"/>
        <charset val="134"/>
      </rPr>
      <t>项目单位名称</t>
    </r>
  </si>
  <si>
    <r>
      <rPr>
        <b/>
        <sz val="9"/>
        <color theme="1"/>
        <rFont val="仿宋"/>
        <charset val="134"/>
      </rPr>
      <t>奖励类型</t>
    </r>
  </si>
  <si>
    <r>
      <rPr>
        <b/>
        <sz val="9"/>
        <color theme="1"/>
        <rFont val="仿宋"/>
        <charset val="134"/>
      </rPr>
      <t>项目名称</t>
    </r>
  </si>
  <si>
    <r>
      <rPr>
        <b/>
        <sz val="9"/>
        <color theme="1"/>
        <rFont val="仿宋"/>
        <charset val="134"/>
      </rPr>
      <t>问题类别</t>
    </r>
  </si>
  <si>
    <r>
      <rPr>
        <b/>
        <sz val="9"/>
        <color theme="1"/>
        <rFont val="仿宋"/>
        <charset val="134"/>
      </rPr>
      <t>问题小标题</t>
    </r>
  </si>
  <si>
    <r>
      <rPr>
        <b/>
        <sz val="9"/>
        <color theme="1"/>
        <rFont val="仿宋"/>
        <charset val="134"/>
      </rPr>
      <t>问题描述</t>
    </r>
  </si>
  <si>
    <r>
      <rPr>
        <b/>
        <sz val="9"/>
        <color theme="1"/>
        <rFont val="仿宋"/>
        <charset val="134"/>
      </rPr>
      <t>佐证材料</t>
    </r>
  </si>
  <si>
    <r>
      <rPr>
        <b/>
        <sz val="9"/>
        <color theme="1"/>
        <rFont val="仿宋"/>
        <charset val="134"/>
      </rPr>
      <t>被评价单位是否盖章</t>
    </r>
  </si>
  <si>
    <r>
      <rPr>
        <b/>
        <sz val="9"/>
        <color theme="1"/>
        <rFont val="仿宋"/>
        <charset val="134"/>
      </rPr>
      <t>备注</t>
    </r>
  </si>
  <si>
    <t>支出不合规金额（万元）</t>
  </si>
  <si>
    <r>
      <rPr>
        <sz val="9"/>
        <rFont val="仿宋"/>
        <charset val="134"/>
      </rPr>
      <t>资金使用管理方面</t>
    </r>
  </si>
  <si>
    <r>
      <rPr>
        <sz val="9"/>
        <rFont val="仿宋"/>
        <charset val="134"/>
      </rPr>
      <t>资金支出方向不合规</t>
    </r>
  </si>
  <si>
    <r>
      <rPr>
        <sz val="9"/>
        <rFont val="仿宋"/>
        <charset val="134"/>
      </rPr>
      <t>根据《湖南省促进新增规模以上工业企业培育发展工作奖励实施细则（湘经信运行〔</t>
    </r>
    <r>
      <rPr>
        <sz val="9"/>
        <rFont val="Times New Roman"/>
        <charset val="134"/>
      </rPr>
      <t>2018</t>
    </r>
    <r>
      <rPr>
        <sz val="9"/>
        <rFont val="仿宋"/>
        <charset val="134"/>
      </rPr>
      <t>〕</t>
    </r>
    <r>
      <rPr>
        <sz val="9"/>
        <rFont val="Times New Roman"/>
        <charset val="134"/>
      </rPr>
      <t xml:space="preserve">290 </t>
    </r>
    <r>
      <rPr>
        <sz val="9"/>
        <rFont val="仿宋"/>
        <charset val="134"/>
      </rPr>
      <t>号）》文件要求，</t>
    </r>
    <r>
      <rPr>
        <sz val="9"/>
        <rFont val="Times New Roman"/>
        <charset val="134"/>
      </rPr>
      <t>“</t>
    </r>
    <r>
      <rPr>
        <sz val="9"/>
        <rFont val="仿宋"/>
        <charset val="134"/>
      </rPr>
      <t>适用于新增规模企业培育发展工作。不得用于经信、财政等政府部门工作经费和发放个人奖金。</t>
    </r>
    <r>
      <rPr>
        <sz val="9"/>
        <rFont val="Times New Roman"/>
        <charset val="134"/>
      </rPr>
      <t>”</t>
    </r>
    <r>
      <rPr>
        <sz val="9"/>
        <rFont val="仿宋"/>
        <charset val="134"/>
      </rPr>
      <t>项目组现场检查相关凭证附件时发现部分专项资金用途与规定不符，其中</t>
    </r>
    <r>
      <rPr>
        <sz val="9"/>
        <rFont val="Times New Roman"/>
        <charset val="134"/>
      </rPr>
      <t>5.76</t>
    </r>
    <r>
      <rPr>
        <sz val="9"/>
        <rFont val="仿宋"/>
        <charset val="134"/>
      </rPr>
      <t>万元用于本单位食堂进行维修，不符合专项资金的使用规定。</t>
    </r>
  </si>
  <si>
    <r>
      <rPr>
        <sz val="9"/>
        <rFont val="Times New Roman"/>
        <charset val="134"/>
      </rPr>
      <t>1</t>
    </r>
    <r>
      <rPr>
        <sz val="9"/>
        <rFont val="仿宋"/>
        <charset val="134"/>
      </rPr>
      <t>、自评报告（标红处）</t>
    </r>
    <r>
      <rPr>
        <sz val="9"/>
        <rFont val="Times New Roman"/>
        <charset val="134"/>
      </rPr>
      <t xml:space="preserve">
2</t>
    </r>
    <r>
      <rPr>
        <sz val="9"/>
        <rFont val="仿宋"/>
        <charset val="134"/>
      </rPr>
      <t>、补充佐证材料（标红、标黄处）</t>
    </r>
  </si>
  <si>
    <r>
      <rPr>
        <sz val="9"/>
        <rFont val="仿宋"/>
        <charset val="134"/>
      </rPr>
      <t>情况属实</t>
    </r>
  </si>
  <si>
    <r>
      <rPr>
        <sz val="9"/>
        <color theme="1"/>
        <rFont val="仿宋"/>
        <charset val="134"/>
      </rPr>
      <t>郴州丰越环保科技有限公司</t>
    </r>
  </si>
  <si>
    <r>
      <rPr>
        <sz val="9"/>
        <color theme="1"/>
        <rFont val="仿宋"/>
        <charset val="134"/>
      </rPr>
      <t>省工业质量标杆奖励</t>
    </r>
  </si>
  <si>
    <r>
      <rPr>
        <sz val="9"/>
        <color theme="1"/>
        <rFont val="仿宋"/>
        <charset val="134"/>
      </rPr>
      <t>省工业质量标杆</t>
    </r>
  </si>
  <si>
    <r>
      <rPr>
        <sz val="9"/>
        <color theme="1"/>
        <rFont val="仿宋"/>
        <charset val="134"/>
      </rPr>
      <t>资金使用管理方面</t>
    </r>
  </si>
  <si>
    <r>
      <rPr>
        <sz val="9"/>
        <color theme="1"/>
        <rFont val="仿宋"/>
        <charset val="134"/>
      </rPr>
      <t>资金支出方向不合规</t>
    </r>
  </si>
  <si>
    <r>
      <rPr>
        <sz val="9"/>
        <rFont val="Times New Roman"/>
        <charset val="134"/>
      </rPr>
      <t>2007</t>
    </r>
    <r>
      <rPr>
        <sz val="9"/>
        <rFont val="仿宋"/>
        <charset val="134"/>
      </rPr>
      <t>年至</t>
    </r>
    <r>
      <rPr>
        <sz val="9"/>
        <rFont val="Times New Roman"/>
        <charset val="134"/>
      </rPr>
      <t>2016</t>
    </r>
    <r>
      <rPr>
        <sz val="9"/>
        <rFont val="仿宋"/>
        <charset val="134"/>
      </rPr>
      <t>年期间，为帮助郴州丰越环保科技有限公司应对流动资金周转困难，资兴市财务局按照市政府批示为其提供</t>
    </r>
    <r>
      <rPr>
        <sz val="9"/>
        <rFont val="Times New Roman"/>
        <charset val="134"/>
      </rPr>
      <t>10150</t>
    </r>
    <r>
      <rPr>
        <sz val="9"/>
        <rFont val="仿宋"/>
        <charset val="134"/>
      </rPr>
      <t>万元借款，截至</t>
    </r>
    <r>
      <rPr>
        <sz val="9"/>
        <rFont val="Times New Roman"/>
        <charset val="134"/>
      </rPr>
      <t>2020</t>
    </r>
    <r>
      <rPr>
        <sz val="9"/>
        <rFont val="仿宋"/>
        <charset val="134"/>
      </rPr>
      <t>年</t>
    </r>
    <r>
      <rPr>
        <sz val="9"/>
        <rFont val="Times New Roman"/>
        <charset val="134"/>
      </rPr>
      <t>12</t>
    </r>
    <r>
      <rPr>
        <sz val="9"/>
        <rFont val="仿宋"/>
        <charset val="134"/>
      </rPr>
      <t>月</t>
    </r>
    <r>
      <rPr>
        <sz val="9"/>
        <rFont val="Times New Roman"/>
        <charset val="134"/>
      </rPr>
      <t>7</t>
    </r>
    <r>
      <rPr>
        <sz val="9"/>
        <rFont val="仿宋"/>
        <charset val="134"/>
      </rPr>
      <t>日尚有</t>
    </r>
    <r>
      <rPr>
        <sz val="9"/>
        <rFont val="Times New Roman"/>
        <charset val="134"/>
      </rPr>
      <t>8590.92</t>
    </r>
    <r>
      <rPr>
        <sz val="9"/>
        <rFont val="仿宋"/>
        <charset val="134"/>
      </rPr>
      <t>万元逾期未还。</t>
    </r>
    <r>
      <rPr>
        <sz val="9"/>
        <rFont val="Times New Roman"/>
        <charset val="134"/>
      </rPr>
      <t xml:space="preserve">
</t>
    </r>
    <r>
      <rPr>
        <sz val="9"/>
        <rFont val="仿宋"/>
        <charset val="134"/>
      </rPr>
      <t>该公司在</t>
    </r>
    <r>
      <rPr>
        <sz val="9"/>
        <rFont val="Times New Roman"/>
        <charset val="134"/>
      </rPr>
      <t>2020</t>
    </r>
    <r>
      <rPr>
        <sz val="9"/>
        <rFont val="仿宋"/>
        <charset val="134"/>
      </rPr>
      <t>年获批省工业质量标杆奖励</t>
    </r>
    <r>
      <rPr>
        <sz val="9"/>
        <rFont val="Times New Roman"/>
        <charset val="134"/>
      </rPr>
      <t>30</t>
    </r>
    <r>
      <rPr>
        <sz val="9"/>
        <rFont val="仿宋"/>
        <charset val="134"/>
      </rPr>
      <t>万元后，资兴市财政局未拨付至该企业而是直接抵扣用于偿还其逾期未还的借款。该笔资金的拨付、使用不符合专项资金管理的有关规定。</t>
    </r>
  </si>
  <si>
    <r>
      <rPr>
        <sz val="9"/>
        <color theme="1"/>
        <rFont val="Times New Roman"/>
        <charset val="134"/>
      </rPr>
      <t>1.</t>
    </r>
    <r>
      <rPr>
        <sz val="9"/>
        <color theme="1"/>
        <rFont val="仿宋"/>
        <charset val="134"/>
      </rPr>
      <t>资兴市财政局关于抵扣借款及调整财务的函</t>
    </r>
    <r>
      <rPr>
        <sz val="9"/>
        <color theme="1"/>
        <rFont val="Times New Roman"/>
        <charset val="134"/>
      </rPr>
      <t xml:space="preserve">
2.</t>
    </r>
    <r>
      <rPr>
        <sz val="9"/>
        <color theme="1"/>
        <rFont val="仿宋"/>
        <charset val="134"/>
      </rPr>
      <t>资兴市财政局工业质量标杆奖励</t>
    </r>
    <r>
      <rPr>
        <sz val="9"/>
        <color theme="1"/>
        <rFont val="Times New Roman"/>
        <charset val="134"/>
      </rPr>
      <t>30</t>
    </r>
    <r>
      <rPr>
        <sz val="9"/>
        <color theme="1"/>
        <rFont val="仿宋"/>
        <charset val="134"/>
      </rPr>
      <t>万元收据</t>
    </r>
    <r>
      <rPr>
        <sz val="9"/>
        <color theme="1"/>
        <rFont val="Times New Roman"/>
        <charset val="134"/>
      </rPr>
      <t xml:space="preserve">
3.</t>
    </r>
    <r>
      <rPr>
        <sz val="9"/>
        <color theme="1"/>
        <rFont val="仿宋"/>
        <charset val="134"/>
      </rPr>
      <t>郴州丰越环保科技有限公司账务处理凭证</t>
    </r>
    <r>
      <rPr>
        <sz val="9"/>
        <color theme="1"/>
        <rFont val="Times New Roman"/>
        <charset val="134"/>
      </rPr>
      <t xml:space="preserve">
4.</t>
    </r>
    <r>
      <rPr>
        <sz val="9"/>
        <color theme="1"/>
        <rFont val="仿宋"/>
        <charset val="134"/>
      </rPr>
      <t>郴州丰越环保科技有限公司借款抵扣说明</t>
    </r>
  </si>
  <si>
    <r>
      <rPr>
        <sz val="9"/>
        <color theme="1"/>
        <rFont val="仿宋"/>
        <charset val="134"/>
      </rPr>
      <t>情况属实</t>
    </r>
  </si>
  <si>
    <r>
      <rPr>
        <sz val="9"/>
        <rFont val="仿宋"/>
        <charset val="134"/>
      </rPr>
      <t>株洲市工信局</t>
    </r>
  </si>
  <si>
    <r>
      <rPr>
        <sz val="9"/>
        <rFont val="仿宋"/>
        <charset val="134"/>
      </rPr>
      <t>株洲市工信局获真抓实干奖励</t>
    </r>
    <r>
      <rPr>
        <sz val="9"/>
        <rFont val="Times New Roman"/>
        <charset val="134"/>
      </rPr>
      <t>500</t>
    </r>
    <r>
      <rPr>
        <sz val="9"/>
        <rFont val="仿宋"/>
        <charset val="134"/>
      </rPr>
      <t>万元，其中</t>
    </r>
    <r>
      <rPr>
        <sz val="9"/>
        <rFont val="Times New Roman"/>
        <charset val="134"/>
      </rPr>
      <t>295</t>
    </r>
    <r>
      <rPr>
        <sz val="9"/>
        <rFont val="仿宋"/>
        <charset val="134"/>
      </rPr>
      <t>万元于</t>
    </r>
    <r>
      <rPr>
        <sz val="9"/>
        <rFont val="Times New Roman"/>
        <charset val="134"/>
      </rPr>
      <t>2020/6/30</t>
    </r>
    <r>
      <rPr>
        <sz val="9"/>
        <rFont val="仿宋"/>
        <charset val="134"/>
      </rPr>
      <t>拨付至株洲市工信局，用于基本开支如付食堂天然气费用、付绿茶款、付</t>
    </r>
    <r>
      <rPr>
        <sz val="9"/>
        <rFont val="Times New Roman"/>
        <charset val="134"/>
      </rPr>
      <t>6-9</t>
    </r>
    <r>
      <rPr>
        <sz val="9"/>
        <rFont val="仿宋"/>
        <charset val="134"/>
      </rPr>
      <t>月食堂早餐费，不符合真抓实干专项资金的支出方向；另外</t>
    </r>
    <r>
      <rPr>
        <sz val="9"/>
        <rFont val="Times New Roman"/>
        <charset val="134"/>
      </rPr>
      <t>205</t>
    </r>
    <r>
      <rPr>
        <sz val="9"/>
        <rFont val="仿宋"/>
        <charset val="134"/>
      </rPr>
      <t>万元株洲市财政局统筹使用，未拨付至株洲市工信局。</t>
    </r>
  </si>
  <si>
    <r>
      <rPr>
        <sz val="9"/>
        <rFont val="仿宋"/>
        <charset val="134"/>
      </rPr>
      <t>资金使用凭证</t>
    </r>
  </si>
  <si>
    <r>
      <rPr>
        <sz val="9"/>
        <rFont val="仿宋"/>
        <charset val="134"/>
      </rPr>
      <t>临湘市工信局获真抓实干</t>
    </r>
    <r>
      <rPr>
        <sz val="9"/>
        <rFont val="Times New Roman"/>
        <charset val="134"/>
      </rPr>
      <t>-</t>
    </r>
    <r>
      <rPr>
        <sz val="9"/>
        <rFont val="仿宋"/>
        <charset val="134"/>
      </rPr>
      <t>清理拖欠民营企业中小企业账款工作成效明显的市、县市区奖励</t>
    </r>
    <r>
      <rPr>
        <sz val="9"/>
        <rFont val="Times New Roman"/>
        <charset val="134"/>
      </rPr>
      <t>50</t>
    </r>
    <r>
      <rPr>
        <sz val="9"/>
        <rFont val="仿宋"/>
        <charset val="134"/>
      </rPr>
      <t>万元，其中</t>
    </r>
    <r>
      <rPr>
        <sz val="9"/>
        <rFont val="Times New Roman"/>
        <charset val="134"/>
      </rPr>
      <t>25</t>
    </r>
    <r>
      <rPr>
        <sz val="9"/>
        <rFont val="仿宋"/>
        <charset val="134"/>
      </rPr>
      <t>万元由临湘市工信局用于防汛、扶贫；另外</t>
    </r>
    <r>
      <rPr>
        <sz val="9"/>
        <rFont val="Times New Roman"/>
        <charset val="134"/>
      </rPr>
      <t>25</t>
    </r>
    <r>
      <rPr>
        <sz val="9"/>
        <rFont val="仿宋"/>
        <charset val="134"/>
      </rPr>
      <t>万元由临湘市财政局用于政府部门工作经费（帮助企业进行制造强省的申报和项目验收工作、咨询费、文印费等），以上支出内容均不符合</t>
    </r>
    <r>
      <rPr>
        <sz val="9"/>
        <rFont val="Times New Roman"/>
        <charset val="134"/>
      </rPr>
      <t>”</t>
    </r>
    <r>
      <rPr>
        <sz val="9"/>
        <rFont val="仿宋"/>
        <charset val="134"/>
      </rPr>
      <t>用于促进本地区工业发展，具体由同级工信部门商同级财政部门提出使用方案后按有关规定程序审定，不得用于发放个人奖金</t>
    </r>
    <r>
      <rPr>
        <sz val="9"/>
        <rFont val="Times New Roman"/>
        <charset val="134"/>
      </rPr>
      <t>“</t>
    </r>
    <r>
      <rPr>
        <sz val="9"/>
        <rFont val="仿宋"/>
        <charset val="134"/>
      </rPr>
      <t>的规定。</t>
    </r>
  </si>
  <si>
    <r>
      <rPr>
        <sz val="9"/>
        <rFont val="仿宋"/>
        <charset val="134"/>
      </rPr>
      <t>临湘市工信局真抓实干资料汇编</t>
    </r>
    <r>
      <rPr>
        <sz val="9"/>
        <rFont val="Times New Roman"/>
        <charset val="134"/>
      </rPr>
      <t>2</t>
    </r>
    <r>
      <rPr>
        <sz val="9"/>
        <rFont val="仿宋"/>
        <charset val="134"/>
      </rPr>
      <t>及支出明细</t>
    </r>
  </si>
  <si>
    <t>湖南华田盛德生物科技有限公司</t>
  </si>
  <si>
    <r>
      <rPr>
        <sz val="9"/>
        <color theme="1"/>
        <rFont val="仿宋"/>
        <charset val="134"/>
      </rPr>
      <t>智能制造规划和方案设计奖励</t>
    </r>
  </si>
  <si>
    <r>
      <rPr>
        <sz val="9"/>
        <color theme="1"/>
        <rFont val="仿宋"/>
        <charset val="134"/>
      </rPr>
      <t>智能制造解决方案</t>
    </r>
    <r>
      <rPr>
        <sz val="9"/>
        <color theme="1"/>
        <rFont val="Times New Roman"/>
        <charset val="134"/>
      </rPr>
      <t>—</t>
    </r>
    <r>
      <rPr>
        <sz val="9"/>
        <color theme="1"/>
        <rFont val="仿宋"/>
        <charset val="134"/>
      </rPr>
      <t>饲用微生态制剂智能化车间解决方案</t>
    </r>
  </si>
  <si>
    <r>
      <rPr>
        <sz val="9"/>
        <rFont val="仿宋"/>
        <charset val="134"/>
      </rPr>
      <t>根据《湖南省智能制造系统解决方案奖励实施细则》规定，该专项资金应</t>
    </r>
    <r>
      <rPr>
        <sz val="9"/>
        <rFont val="Times New Roman"/>
        <charset val="134"/>
      </rPr>
      <t>“</t>
    </r>
    <r>
      <rPr>
        <sz val="9"/>
        <rFont val="仿宋"/>
        <charset val="134"/>
      </rPr>
      <t>用于购买智能制造系统解决方案咨询规划和方案设计服务、智能制造系统解决方案实施等方面的指出，不得奖励到个人</t>
    </r>
    <r>
      <rPr>
        <sz val="9"/>
        <rFont val="Times New Roman"/>
        <charset val="134"/>
      </rPr>
      <t>”</t>
    </r>
    <r>
      <rPr>
        <sz val="9"/>
        <rFont val="仿宋"/>
        <charset val="134"/>
      </rPr>
      <t>，但湖南华田盛德生物科技有限公司实际使用该笔奖励资金</t>
    </r>
    <r>
      <rPr>
        <sz val="9"/>
        <rFont val="Times New Roman"/>
        <charset val="134"/>
      </rPr>
      <t>29</t>
    </r>
    <r>
      <rPr>
        <sz val="9"/>
        <rFont val="仿宋"/>
        <charset val="134"/>
      </rPr>
      <t>万购买原材料（肥料），支出内容不符合规定。（见</t>
    </r>
    <r>
      <rPr>
        <sz val="9"/>
        <rFont val="Times New Roman"/>
        <charset val="134"/>
      </rPr>
      <t>2020</t>
    </r>
    <r>
      <rPr>
        <sz val="9"/>
        <rFont val="仿宋"/>
        <charset val="134"/>
      </rPr>
      <t>年</t>
    </r>
    <r>
      <rPr>
        <sz val="9"/>
        <rFont val="Times New Roman"/>
        <charset val="134"/>
      </rPr>
      <t>12</t>
    </r>
    <r>
      <rPr>
        <sz val="9"/>
        <rFont val="仿宋"/>
        <charset val="134"/>
      </rPr>
      <t>月</t>
    </r>
    <r>
      <rPr>
        <sz val="9"/>
        <rFont val="Times New Roman"/>
        <charset val="134"/>
      </rPr>
      <t>37</t>
    </r>
    <r>
      <rPr>
        <sz val="9"/>
        <rFont val="仿宋"/>
        <charset val="134"/>
      </rPr>
      <t>号凭证）</t>
    </r>
  </si>
  <si>
    <r>
      <rPr>
        <sz val="9"/>
        <color theme="1"/>
        <rFont val="Times New Roman"/>
        <charset val="134"/>
      </rPr>
      <t>1.</t>
    </r>
    <r>
      <rPr>
        <sz val="9"/>
        <color theme="1"/>
        <rFont val="仿宋"/>
        <charset val="134"/>
      </rPr>
      <t>会计凭证</t>
    </r>
    <r>
      <rPr>
        <sz val="9"/>
        <color theme="1"/>
        <rFont val="Times New Roman"/>
        <charset val="134"/>
      </rPr>
      <t xml:space="preserve">
2.</t>
    </r>
    <r>
      <rPr>
        <sz val="9"/>
        <color theme="1"/>
        <rFont val="仿宋"/>
        <charset val="134"/>
      </rPr>
      <t>会计凭证</t>
    </r>
  </si>
  <si>
    <r>
      <rPr>
        <sz val="9"/>
        <color theme="1"/>
        <rFont val="仿宋"/>
        <charset val="134"/>
      </rPr>
      <t>是</t>
    </r>
  </si>
  <si>
    <t>湖南讯溢科技有限公司</t>
  </si>
  <si>
    <t>2020年第五批制造强省专项资金</t>
  </si>
  <si>
    <t>玻璃盖板产业化项目</t>
  </si>
  <si>
    <t>重大产业类项目12.1714万元用于支付工资，不符合专项资金管理办法的使用规定：“重点产业类和转型升级类项目资金应当用于支持项目建设，专款专用，专项核算，主动接受财政、审计等部门的监督检查，不得用于支付工资、奖金、罚款、捐款、赞助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</si>
</sst>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 "/>
  </numFmts>
  <fonts count="77">
    <font>
      <sz val="11"/>
      <color theme="1"/>
      <name val="宋体"/>
      <charset val="134"/>
      <scheme val="minor"/>
    </font>
    <font>
      <b/>
      <sz val="11"/>
      <color theme="1"/>
      <name val="宋体"/>
      <charset val="134"/>
      <scheme val="minor"/>
    </font>
    <font>
      <sz val="10"/>
      <name val="宋体"/>
      <charset val="134"/>
    </font>
    <font>
      <sz val="10"/>
      <name val="Times New Roman"/>
      <charset val="134"/>
    </font>
    <font>
      <b/>
      <sz val="18"/>
      <name val="宋体"/>
      <charset val="134"/>
    </font>
    <font>
      <b/>
      <sz val="9"/>
      <color theme="1"/>
      <name val="Times New Roman"/>
      <charset val="134"/>
    </font>
    <font>
      <sz val="9"/>
      <name val="Times New Roman"/>
      <charset val="134"/>
    </font>
    <font>
      <sz val="9"/>
      <name val="仿宋"/>
      <charset val="134"/>
    </font>
    <font>
      <sz val="9"/>
      <color theme="1"/>
      <name val="Times New Roman"/>
      <charset val="134"/>
    </font>
    <font>
      <sz val="9"/>
      <color theme="1"/>
      <name val="仿宋"/>
      <charset val="134"/>
    </font>
    <font>
      <b/>
      <sz val="11"/>
      <color theme="1"/>
      <name val="仿宋"/>
      <charset val="134"/>
    </font>
    <font>
      <sz val="11"/>
      <name val="宋体"/>
      <charset val="134"/>
      <scheme val="minor"/>
    </font>
    <font>
      <b/>
      <sz val="9"/>
      <color theme="1"/>
      <name val="仿宋"/>
      <charset val="134"/>
    </font>
    <font>
      <sz val="11"/>
      <color theme="1"/>
      <name val="Times New Roman"/>
      <charset val="134"/>
    </font>
    <font>
      <b/>
      <sz val="11"/>
      <color theme="1"/>
      <name val="Times New Roman"/>
      <charset val="134"/>
    </font>
    <font>
      <b/>
      <sz val="11"/>
      <name val="宋体"/>
      <charset val="134"/>
      <scheme val="minor"/>
    </font>
    <font>
      <b/>
      <sz val="9"/>
      <name val="仿宋"/>
      <charset val="134"/>
    </font>
    <font>
      <b/>
      <sz val="9"/>
      <name val="Times New Roman"/>
      <charset val="134"/>
    </font>
    <font>
      <b/>
      <sz val="10"/>
      <name val="仿宋"/>
      <charset val="134"/>
    </font>
    <font>
      <b/>
      <sz val="10"/>
      <name val="Times New Roman"/>
      <charset val="134"/>
    </font>
    <font>
      <sz val="10"/>
      <color theme="1"/>
      <name val="Times New Roman"/>
      <charset val="134"/>
    </font>
    <font>
      <sz val="11"/>
      <name val="宋体"/>
      <charset val="134"/>
    </font>
    <font>
      <sz val="10"/>
      <color theme="1"/>
      <name val="宋体"/>
      <charset val="134"/>
    </font>
    <font>
      <b/>
      <sz val="10"/>
      <color theme="1"/>
      <name val="仿宋"/>
      <charset val="134"/>
    </font>
    <font>
      <b/>
      <sz val="10"/>
      <color theme="1"/>
      <name val="Times New Roman"/>
      <charset val="134"/>
    </font>
    <font>
      <sz val="10"/>
      <color rgb="FF000000"/>
      <name val="Times New Roman"/>
      <charset val="134"/>
    </font>
    <font>
      <sz val="10"/>
      <color rgb="FF000000"/>
      <name val="仿宋"/>
      <charset val="134"/>
    </font>
    <font>
      <sz val="10"/>
      <color theme="1"/>
      <name val="仿宋"/>
      <charset val="134"/>
    </font>
    <font>
      <b/>
      <sz val="10"/>
      <color theme="1"/>
      <name val="宋体"/>
      <charset val="134"/>
    </font>
    <font>
      <sz val="10"/>
      <name val="仿宋"/>
      <charset val="134"/>
    </font>
    <font>
      <b/>
      <sz val="11"/>
      <name val="宋体"/>
      <charset val="134"/>
    </font>
    <font>
      <sz val="11"/>
      <name val="Times New Roman"/>
      <charset val="134"/>
    </font>
    <font>
      <sz val="11"/>
      <name val="等线"/>
      <charset val="134"/>
    </font>
    <font>
      <sz val="16"/>
      <name val="黑体"/>
      <charset val="134"/>
    </font>
    <font>
      <b/>
      <sz val="22"/>
      <name val="宋体"/>
      <charset val="134"/>
    </font>
    <font>
      <b/>
      <sz val="11"/>
      <name val="仿宋"/>
      <charset val="134"/>
    </font>
    <font>
      <sz val="14"/>
      <name val="仿宋"/>
      <charset val="134"/>
    </font>
    <font>
      <b/>
      <sz val="11"/>
      <color theme="1"/>
      <name val="宋体"/>
      <charset val="134"/>
      <scheme val="minor"/>
    </font>
    <font>
      <sz val="16"/>
      <color theme="1"/>
      <name val="黑体"/>
      <charset val="134"/>
    </font>
    <font>
      <sz val="11"/>
      <color rgb="FF000000"/>
      <name val="仿宋"/>
      <charset val="134"/>
    </font>
    <font>
      <b/>
      <sz val="11"/>
      <color rgb="FF000000"/>
      <name val="仿宋"/>
      <charset val="134"/>
    </font>
    <font>
      <sz val="11"/>
      <color theme="1"/>
      <name val="仿宋"/>
      <charset val="134"/>
    </font>
    <font>
      <sz val="9"/>
      <color rgb="FF000000"/>
      <name val="Times New Roman"/>
      <charset val="134"/>
    </font>
    <font>
      <sz val="9"/>
      <color rgb="FF000000"/>
      <name val="宋体"/>
      <charset val="134"/>
    </font>
    <font>
      <sz val="9"/>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仿宋"/>
      <charset val="134"/>
    </font>
    <font>
      <sz val="10"/>
      <color theme="1"/>
      <name val="仿宋"/>
      <charset val="134"/>
    </font>
    <font>
      <sz val="10"/>
      <name val="仿宋"/>
      <charset val="134"/>
    </font>
    <font>
      <sz val="9"/>
      <color theme="1"/>
      <name val="仿宋"/>
      <charset val="134"/>
    </font>
    <font>
      <sz val="10"/>
      <color rgb="FF000000"/>
      <name val="仿宋"/>
      <charset val="134"/>
    </font>
    <font>
      <b/>
      <sz val="9"/>
      <color theme="1"/>
      <name val="仿宋"/>
      <charset val="134"/>
    </font>
    <font>
      <b/>
      <sz val="10"/>
      <color theme="1"/>
      <name val="仿宋"/>
      <charset val="134"/>
    </font>
    <font>
      <sz val="10"/>
      <color theme="1"/>
      <name val="宋体"/>
      <charset val="134"/>
    </font>
    <font>
      <sz val="10"/>
      <color rgb="FF000000"/>
      <name val="宋体"/>
      <charset val="134"/>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45" fillId="0" borderId="0" applyFont="0" applyFill="0" applyBorder="0" applyAlignment="0" applyProtection="0">
      <alignment vertical="center"/>
    </xf>
    <xf numFmtId="44" fontId="0" fillId="0" borderId="0" applyFont="0" applyFill="0" applyBorder="0" applyAlignment="0" applyProtection="0">
      <alignment vertical="center"/>
    </xf>
    <xf numFmtId="9" fontId="45"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3" borderId="10"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1" applyNumberFormat="0" applyFill="0" applyAlignment="0" applyProtection="0">
      <alignment vertical="center"/>
    </xf>
    <xf numFmtId="0" fontId="52" fillId="0" borderId="11" applyNumberFormat="0" applyFill="0" applyAlignment="0" applyProtection="0">
      <alignment vertical="center"/>
    </xf>
    <xf numFmtId="0" fontId="53" fillId="0" borderId="12" applyNumberFormat="0" applyFill="0" applyAlignment="0" applyProtection="0">
      <alignment vertical="center"/>
    </xf>
    <xf numFmtId="0" fontId="53" fillId="0" borderId="0" applyNumberFormat="0" applyFill="0" applyBorder="0" applyAlignment="0" applyProtection="0">
      <alignment vertical="center"/>
    </xf>
    <xf numFmtId="0" fontId="54" fillId="4" borderId="13" applyNumberFormat="0" applyAlignment="0" applyProtection="0">
      <alignment vertical="center"/>
    </xf>
    <xf numFmtId="0" fontId="55" fillId="5" borderId="14" applyNumberFormat="0" applyAlignment="0" applyProtection="0">
      <alignment vertical="center"/>
    </xf>
    <xf numFmtId="0" fontId="56" fillId="5" borderId="13" applyNumberFormat="0" applyAlignment="0" applyProtection="0">
      <alignment vertical="center"/>
    </xf>
    <xf numFmtId="0" fontId="57" fillId="6" borderId="15" applyNumberFormat="0" applyAlignment="0" applyProtection="0">
      <alignment vertical="center"/>
    </xf>
    <xf numFmtId="0" fontId="58" fillId="0" borderId="16" applyNumberFormat="0" applyFill="0" applyAlignment="0" applyProtection="0">
      <alignment vertical="center"/>
    </xf>
    <xf numFmtId="0" fontId="59" fillId="0" borderId="17" applyNumberFormat="0" applyFill="0" applyAlignment="0" applyProtection="0">
      <alignment vertical="center"/>
    </xf>
    <xf numFmtId="0" fontId="60" fillId="7" borderId="0" applyNumberFormat="0" applyBorder="0" applyAlignment="0" applyProtection="0">
      <alignment vertical="center"/>
    </xf>
    <xf numFmtId="0" fontId="61" fillId="8" borderId="0" applyNumberFormat="0" applyBorder="0" applyAlignment="0" applyProtection="0">
      <alignment vertical="center"/>
    </xf>
    <xf numFmtId="0" fontId="62" fillId="9" borderId="0" applyNumberFormat="0" applyBorder="0" applyAlignment="0" applyProtection="0">
      <alignment vertical="center"/>
    </xf>
    <xf numFmtId="0" fontId="63" fillId="10" borderId="0" applyNumberFormat="0" applyBorder="0" applyAlignment="0" applyProtection="0">
      <alignment vertical="center"/>
    </xf>
    <xf numFmtId="0" fontId="64" fillId="11" borderId="0" applyNumberFormat="0" applyBorder="0" applyAlignment="0" applyProtection="0">
      <alignment vertical="center"/>
    </xf>
    <xf numFmtId="0" fontId="64" fillId="12" borderId="0" applyNumberFormat="0" applyBorder="0" applyAlignment="0" applyProtection="0">
      <alignment vertical="center"/>
    </xf>
    <xf numFmtId="0" fontId="63" fillId="13" borderId="0" applyNumberFormat="0" applyBorder="0" applyAlignment="0" applyProtection="0">
      <alignment vertical="center"/>
    </xf>
    <xf numFmtId="0" fontId="63" fillId="14" borderId="0" applyNumberFormat="0" applyBorder="0" applyAlignment="0" applyProtection="0">
      <alignment vertical="center"/>
    </xf>
    <xf numFmtId="0" fontId="64" fillId="15" borderId="0" applyNumberFormat="0" applyBorder="0" applyAlignment="0" applyProtection="0">
      <alignment vertical="center"/>
    </xf>
    <xf numFmtId="0" fontId="64" fillId="16" borderId="0" applyNumberFormat="0" applyBorder="0" applyAlignment="0" applyProtection="0">
      <alignment vertical="center"/>
    </xf>
    <xf numFmtId="0" fontId="63" fillId="17" borderId="0" applyNumberFormat="0" applyBorder="0" applyAlignment="0" applyProtection="0">
      <alignment vertical="center"/>
    </xf>
    <xf numFmtId="0" fontId="63" fillId="18" borderId="0" applyNumberFormat="0" applyBorder="0" applyAlignment="0" applyProtection="0">
      <alignment vertical="center"/>
    </xf>
    <xf numFmtId="0" fontId="64" fillId="19" borderId="0" applyNumberFormat="0" applyBorder="0" applyAlignment="0" applyProtection="0">
      <alignment vertical="center"/>
    </xf>
    <xf numFmtId="0" fontId="64" fillId="20" borderId="0" applyNumberFormat="0" applyBorder="0" applyAlignment="0" applyProtection="0">
      <alignment vertical="center"/>
    </xf>
    <xf numFmtId="0" fontId="63" fillId="21" borderId="0" applyNumberFormat="0" applyBorder="0" applyAlignment="0" applyProtection="0">
      <alignment vertical="center"/>
    </xf>
    <xf numFmtId="0" fontId="63" fillId="22" borderId="0" applyNumberFormat="0" applyBorder="0" applyAlignment="0" applyProtection="0">
      <alignment vertical="center"/>
    </xf>
    <xf numFmtId="0" fontId="64" fillId="23" borderId="0" applyNumberFormat="0" applyBorder="0" applyAlignment="0" applyProtection="0">
      <alignment vertical="center"/>
    </xf>
    <xf numFmtId="0" fontId="64"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64" fillId="27" borderId="0" applyNumberFormat="0" applyBorder="0" applyAlignment="0" applyProtection="0">
      <alignment vertical="center"/>
    </xf>
    <xf numFmtId="0" fontId="64" fillId="28" borderId="0" applyNumberFormat="0" applyBorder="0" applyAlignment="0" applyProtection="0">
      <alignment vertical="center"/>
    </xf>
    <xf numFmtId="0" fontId="63" fillId="29" borderId="0" applyNumberFormat="0" applyBorder="0" applyAlignment="0" applyProtection="0">
      <alignment vertical="center"/>
    </xf>
    <xf numFmtId="0" fontId="63" fillId="30" borderId="0" applyNumberFormat="0" applyBorder="0" applyAlignment="0" applyProtection="0">
      <alignment vertical="center"/>
    </xf>
    <xf numFmtId="0" fontId="64" fillId="31" borderId="0" applyNumberFormat="0" applyBorder="0" applyAlignment="0" applyProtection="0">
      <alignment vertical="center"/>
    </xf>
    <xf numFmtId="0" fontId="64" fillId="32" borderId="0" applyNumberFormat="0" applyBorder="0" applyAlignment="0" applyProtection="0">
      <alignment vertical="center"/>
    </xf>
    <xf numFmtId="0" fontId="63" fillId="33" borderId="0" applyNumberFormat="0" applyBorder="0" applyAlignment="0" applyProtection="0">
      <alignment vertical="center"/>
    </xf>
    <xf numFmtId="0" fontId="45" fillId="0" borderId="0">
      <alignment vertical="center"/>
    </xf>
    <xf numFmtId="0" fontId="45" fillId="0" borderId="0">
      <alignment vertical="center"/>
    </xf>
    <xf numFmtId="0" fontId="65" fillId="0" borderId="0">
      <alignment vertical="center"/>
    </xf>
  </cellStyleXfs>
  <cellXfs count="244">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4" fillId="0" borderId="0" xfId="51" applyFont="1" applyFill="1" applyAlignment="1">
      <alignment horizontal="center" vertical="center"/>
    </xf>
    <xf numFmtId="0" fontId="5" fillId="0" borderId="1" xfId="49" applyFont="1" applyFill="1" applyBorder="1" applyAlignment="1" applyProtection="1">
      <alignment horizontal="center" vertical="center" wrapText="1"/>
    </xf>
    <xf numFmtId="0" fontId="6" fillId="0" borderId="1" xfId="50" applyFont="1" applyFill="1" applyBorder="1" applyAlignment="1">
      <alignment horizontal="center" vertical="center" wrapText="1"/>
    </xf>
    <xf numFmtId="0" fontId="6" fillId="0" borderId="1" xfId="50" applyFont="1" applyFill="1" applyBorder="1" applyAlignment="1">
      <alignment horizontal="left" vertical="center" wrapText="1"/>
    </xf>
    <xf numFmtId="0" fontId="7" fillId="0" borderId="1" xfId="50" applyFont="1" applyFill="1" applyBorder="1" applyAlignment="1">
      <alignment horizontal="left" vertical="center" wrapText="1"/>
    </xf>
    <xf numFmtId="0" fontId="6"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6" fillId="0" borderId="1" xfId="49" applyFont="1" applyFill="1" applyBorder="1" applyAlignment="1" applyProtection="1">
      <alignment horizontal="left" vertical="center" wrapText="1"/>
    </xf>
    <xf numFmtId="0" fontId="6" fillId="0" borderId="1" xfId="0" applyNumberFormat="1" applyFont="1" applyFill="1" applyBorder="1" applyAlignment="1">
      <alignment horizontal="left" vertical="center" wrapText="1"/>
    </xf>
    <xf numFmtId="0" fontId="8" fillId="0" borderId="1" xfId="0" applyNumberFormat="1" applyFont="1" applyFill="1" applyBorder="1" applyAlignment="1">
      <alignment vertical="center" wrapText="1"/>
    </xf>
    <xf numFmtId="0" fontId="7" fillId="0" borderId="1" xfId="0" applyNumberFormat="1" applyFont="1" applyFill="1" applyBorder="1" applyAlignment="1">
      <alignment horizontal="left" vertical="center" wrapText="1"/>
    </xf>
    <xf numFmtId="0" fontId="1" fillId="0" borderId="1" xfId="0" applyFont="1" applyBorder="1">
      <alignment vertical="center"/>
    </xf>
    <xf numFmtId="0" fontId="10" fillId="0" borderId="1" xfId="0" applyFont="1" applyBorder="1" applyAlignment="1">
      <alignment horizontal="center" vertical="center"/>
    </xf>
    <xf numFmtId="176" fontId="3" fillId="0" borderId="0" xfId="0" applyNumberFormat="1" applyFont="1" applyFill="1" applyAlignment="1">
      <alignment vertical="center"/>
    </xf>
    <xf numFmtId="0" fontId="11" fillId="0" borderId="0" xfId="0" applyFont="1" applyFill="1">
      <alignment vertical="center"/>
    </xf>
    <xf numFmtId="0" fontId="4" fillId="0" borderId="0" xfId="51" applyFont="1" applyFill="1" applyAlignment="1">
      <alignment vertical="center"/>
    </xf>
    <xf numFmtId="0" fontId="12" fillId="0" borderId="1" xfId="49" applyFont="1" applyFill="1" applyBorder="1" applyAlignment="1" applyProtection="1">
      <alignment horizontal="center" vertical="center" wrapText="1"/>
    </xf>
    <xf numFmtId="176" fontId="13" fillId="0" borderId="1" xfId="0" applyNumberFormat="1" applyFont="1" applyBorder="1">
      <alignment vertical="center"/>
    </xf>
    <xf numFmtId="0" fontId="8" fillId="0" borderId="1" xfId="0" applyFont="1" applyFill="1" applyBorder="1" applyAlignment="1">
      <alignment horizontal="center" vertical="center" wrapText="1"/>
    </xf>
    <xf numFmtId="176" fontId="14" fillId="0" borderId="1" xfId="0" applyNumberFormat="1" applyFont="1" applyBorder="1" applyAlignment="1">
      <alignment horizontal="center" vertical="center"/>
    </xf>
    <xf numFmtId="0" fontId="15" fillId="0" borderId="0" xfId="0" applyFont="1" applyFill="1">
      <alignment vertical="center"/>
    </xf>
    <xf numFmtId="0" fontId="16" fillId="0" borderId="1" xfId="50" applyFont="1" applyFill="1" applyBorder="1" applyAlignment="1">
      <alignment horizontal="center" vertical="center" wrapText="1"/>
    </xf>
    <xf numFmtId="0" fontId="17" fillId="0" borderId="1" xfId="50" applyFont="1" applyFill="1" applyBorder="1" applyAlignment="1">
      <alignment horizontal="center" vertical="center" wrapText="1"/>
    </xf>
    <xf numFmtId="0" fontId="17" fillId="0" borderId="1" xfId="50" applyFont="1" applyFill="1" applyBorder="1" applyAlignment="1" applyProtection="1">
      <alignment horizontal="center" vertical="center" wrapText="1"/>
      <protection locked="0"/>
    </xf>
    <xf numFmtId="0" fontId="16" fillId="0" borderId="1" xfId="50" applyFont="1" applyFill="1" applyBorder="1" applyAlignment="1" applyProtection="1">
      <alignment horizontal="center" vertical="center" wrapText="1"/>
      <protection locked="0"/>
    </xf>
    <xf numFmtId="49" fontId="16" fillId="0" borderId="1" xfId="50" applyNumberFormat="1" applyFont="1" applyFill="1" applyBorder="1" applyAlignment="1">
      <alignment horizontal="center" vertical="center" wrapText="1"/>
    </xf>
    <xf numFmtId="49" fontId="17" fillId="0" borderId="1" xfId="50" applyNumberFormat="1" applyFont="1" applyFill="1" applyBorder="1" applyAlignment="1">
      <alignment horizontal="center" vertical="center" wrapText="1"/>
    </xf>
    <xf numFmtId="14" fontId="16" fillId="0" borderId="1" xfId="50" applyNumberFormat="1"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14" fontId="6" fillId="0" borderId="3" xfId="50" applyNumberFormat="1" applyFont="1" applyFill="1" applyBorder="1" applyAlignment="1">
      <alignment horizontal="center" vertical="center" wrapText="1"/>
    </xf>
    <xf numFmtId="14" fontId="6" fillId="0" borderId="1" xfId="50" applyNumberFormat="1" applyFont="1" applyFill="1" applyBorder="1" applyAlignment="1">
      <alignment horizontal="center" vertical="center" wrapText="1"/>
    </xf>
    <xf numFmtId="0" fontId="6" fillId="0" borderId="1" xfId="50" applyFont="1" applyFill="1" applyBorder="1" applyAlignment="1" applyProtection="1">
      <alignment horizontal="center" vertical="center" wrapText="1"/>
      <protection locked="0"/>
    </xf>
    <xf numFmtId="0" fontId="6" fillId="0" borderId="2" xfId="0" applyFont="1" applyFill="1" applyBorder="1" applyAlignment="1">
      <alignment horizontal="center" vertical="center" wrapText="1"/>
    </xf>
    <xf numFmtId="14" fontId="6" fillId="0" borderId="3"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50" applyFont="1" applyFill="1" applyBorder="1" applyAlignment="1">
      <alignment horizontal="center" vertical="center" wrapText="1"/>
    </xf>
    <xf numFmtId="0" fontId="6" fillId="0" borderId="3" xfId="50" applyFont="1" applyFill="1" applyBorder="1" applyAlignment="1" applyProtection="1">
      <alignment horizontal="center" vertical="center" wrapText="1"/>
      <protection locked="0"/>
    </xf>
    <xf numFmtId="49" fontId="6" fillId="0" borderId="3" xfId="0" applyNumberFormat="1" applyFont="1" applyFill="1" applyBorder="1" applyAlignment="1">
      <alignment horizontal="center" vertical="center" wrapText="1"/>
    </xf>
    <xf numFmtId="0" fontId="7" fillId="0" borderId="3" xfId="50" applyFont="1" applyFill="1" applyBorder="1" applyAlignment="1">
      <alignment horizontal="center" vertical="center" wrapText="1"/>
    </xf>
    <xf numFmtId="0" fontId="7" fillId="0" borderId="3" xfId="50" applyFont="1" applyFill="1" applyBorder="1" applyAlignment="1" applyProtection="1">
      <alignment horizontal="center" vertical="center" wrapText="1"/>
      <protection locked="0"/>
    </xf>
    <xf numFmtId="0" fontId="6" fillId="0" borderId="3" xfId="50" applyFont="1" applyFill="1" applyBorder="1" applyAlignment="1">
      <alignment vertical="center" wrapText="1"/>
    </xf>
    <xf numFmtId="0" fontId="6" fillId="0" borderId="4" xfId="50" applyFont="1" applyFill="1" applyBorder="1" applyAlignment="1">
      <alignment horizontal="center" vertical="center" wrapText="1"/>
    </xf>
    <xf numFmtId="10" fontId="16" fillId="0" borderId="1" xfId="3" applyNumberFormat="1" applyFont="1" applyFill="1" applyBorder="1" applyAlignment="1">
      <alignment horizontal="center" vertical="center" wrapText="1"/>
    </xf>
    <xf numFmtId="10" fontId="17" fillId="0" borderId="1" xfId="3" applyNumberFormat="1" applyFont="1" applyFill="1" applyBorder="1" applyAlignment="1">
      <alignment horizontal="center" vertical="center" wrapText="1"/>
    </xf>
    <xf numFmtId="9" fontId="6" fillId="0" borderId="1" xfId="50" applyNumberFormat="1" applyFont="1" applyFill="1" applyBorder="1" applyAlignment="1">
      <alignment horizontal="center" vertical="center" wrapText="1"/>
    </xf>
    <xf numFmtId="49" fontId="6" fillId="0" borderId="3" xfId="50" applyNumberFormat="1" applyFont="1" applyFill="1" applyBorder="1" applyAlignment="1">
      <alignment horizontal="center" vertical="center" wrapText="1"/>
    </xf>
    <xf numFmtId="10" fontId="6" fillId="0" borderId="1" xfId="3"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3" xfId="50" applyNumberFormat="1" applyFont="1" applyFill="1" applyBorder="1" applyAlignment="1">
      <alignment horizontal="center" vertical="center" wrapText="1"/>
    </xf>
    <xf numFmtId="49" fontId="6" fillId="0" borderId="3" xfId="1" applyNumberFormat="1" applyFont="1" applyFill="1" applyBorder="1" applyAlignment="1">
      <alignment horizontal="center" vertical="center"/>
    </xf>
    <xf numFmtId="177" fontId="6" fillId="0" borderId="1" xfId="50" applyNumberFormat="1" applyFont="1" applyFill="1" applyBorder="1" applyAlignment="1">
      <alignment horizontal="center" vertical="center" wrapText="1"/>
    </xf>
    <xf numFmtId="177" fontId="6" fillId="0" borderId="3" xfId="50" applyNumberFormat="1" applyFont="1" applyFill="1" applyBorder="1" applyAlignment="1">
      <alignment horizontal="center" vertical="center" wrapText="1"/>
    </xf>
    <xf numFmtId="178" fontId="6" fillId="0" borderId="3" xfId="5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6" fillId="0" borderId="3" xfId="50" applyNumberFormat="1" applyFont="1" applyFill="1" applyBorder="1" applyAlignment="1">
      <alignment horizontal="center" vertical="center"/>
    </xf>
    <xf numFmtId="0" fontId="6" fillId="0" borderId="3" xfId="50" applyFont="1" applyFill="1" applyBorder="1" applyAlignment="1">
      <alignment horizontal="center" vertical="center"/>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6" fillId="0" borderId="5" xfId="50" applyNumberFormat="1" applyFont="1" applyFill="1" applyBorder="1" applyAlignment="1">
      <alignment horizontal="center" vertical="center" wrapText="1"/>
    </xf>
    <xf numFmtId="9" fontId="6" fillId="0" borderId="6" xfId="50" applyNumberFormat="1"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10" fontId="6" fillId="0" borderId="6" xfId="3" applyNumberFormat="1" applyFont="1" applyFill="1" applyBorder="1" applyAlignment="1">
      <alignment horizontal="center" vertical="center" wrapText="1"/>
    </xf>
    <xf numFmtId="176" fontId="17" fillId="0" borderId="7" xfId="0" applyNumberFormat="1" applyFont="1" applyFill="1" applyBorder="1" applyAlignment="1">
      <alignment horizontal="center" vertical="center"/>
    </xf>
    <xf numFmtId="176" fontId="17" fillId="0" borderId="6" xfId="0" applyNumberFormat="1" applyFont="1" applyFill="1" applyBorder="1" applyAlignment="1">
      <alignment horizontal="center" vertical="center"/>
    </xf>
    <xf numFmtId="176" fontId="19" fillId="0" borderId="7" xfId="0" applyNumberFormat="1" applyFont="1" applyFill="1" applyBorder="1" applyAlignment="1">
      <alignment horizontal="center" vertical="center"/>
    </xf>
    <xf numFmtId="176" fontId="19" fillId="0" borderId="8" xfId="0" applyNumberFormat="1" applyFont="1" applyFill="1" applyBorder="1" applyAlignment="1">
      <alignment horizontal="center" vertical="center"/>
    </xf>
    <xf numFmtId="176" fontId="19" fillId="0" borderId="6" xfId="0" applyNumberFormat="1" applyFont="1" applyFill="1" applyBorder="1" applyAlignment="1">
      <alignment horizontal="center" vertical="center"/>
    </xf>
    <xf numFmtId="0" fontId="20" fillId="0" borderId="0" xfId="0" applyFont="1">
      <alignment vertical="center"/>
    </xf>
    <xf numFmtId="0" fontId="21" fillId="0" borderId="0" xfId="51" applyFont="1">
      <alignment vertical="center"/>
    </xf>
    <xf numFmtId="0" fontId="20" fillId="0" borderId="0" xfId="0" applyFont="1" applyAlignment="1">
      <alignment horizontal="center" vertical="center"/>
    </xf>
    <xf numFmtId="0" fontId="22" fillId="0" borderId="0" xfId="0" applyFont="1" applyAlignment="1">
      <alignment horizontal="center" vertical="center"/>
    </xf>
    <xf numFmtId="0" fontId="20" fillId="0" borderId="0" xfId="0" applyFont="1" applyAlignment="1">
      <alignment horizontal="left" vertical="center"/>
    </xf>
    <xf numFmtId="0" fontId="4" fillId="0" borderId="9" xfId="51" applyFont="1" applyBorder="1" applyAlignment="1">
      <alignment horizontal="center" vertical="center"/>
    </xf>
    <xf numFmtId="0" fontId="23"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176" fontId="23" fillId="0" borderId="2"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176" fontId="24" fillId="0" borderId="1" xfId="0" applyNumberFormat="1" applyFont="1" applyFill="1" applyBorder="1" applyAlignment="1">
      <alignment horizontal="center" vertical="center" wrapText="1"/>
    </xf>
    <xf numFmtId="176" fontId="23" fillId="0" borderId="3" xfId="0" applyNumberFormat="1" applyFont="1" applyFill="1" applyBorder="1" applyAlignment="1">
      <alignment horizontal="center" vertical="center" wrapText="1"/>
    </xf>
    <xf numFmtId="0" fontId="25" fillId="0" borderId="1" xfId="0" applyFont="1" applyBorder="1" applyAlignment="1">
      <alignment horizontal="center" vertical="center"/>
    </xf>
    <xf numFmtId="0" fontId="26" fillId="0" borderId="1" xfId="0" applyFont="1" applyBorder="1" applyAlignment="1">
      <alignment horizontal="center" vertical="center" wrapText="1"/>
    </xf>
    <xf numFmtId="0" fontId="27" fillId="0" borderId="1" xfId="0" applyFont="1" applyFill="1" applyBorder="1" applyAlignment="1">
      <alignment horizontal="center" vertical="center"/>
    </xf>
    <xf numFmtId="0" fontId="26" fillId="0" borderId="1" xfId="0" applyFont="1" applyBorder="1" applyAlignment="1">
      <alignment horizontal="left" vertical="center" wrapText="1"/>
    </xf>
    <xf numFmtId="0" fontId="27" fillId="0" borderId="1" xfId="0" applyFont="1" applyBorder="1" applyAlignment="1">
      <alignment horizontal="center" vertical="center"/>
    </xf>
    <xf numFmtId="0" fontId="25" fillId="0" borderId="1" xfId="0" applyFont="1" applyBorder="1" applyAlignment="1">
      <alignment horizontal="center" vertical="center" wrapText="1"/>
    </xf>
    <xf numFmtId="176" fontId="25" fillId="0" borderId="1" xfId="0" applyNumberFormat="1" applyFont="1" applyBorder="1" applyAlignment="1">
      <alignment horizontal="center" vertical="center" wrapText="1"/>
    </xf>
    <xf numFmtId="0" fontId="7" fillId="0" borderId="2" xfId="50" applyFont="1" applyBorder="1" applyAlignment="1">
      <alignment horizontal="center" vertical="center" wrapText="1"/>
    </xf>
    <xf numFmtId="0" fontId="7" fillId="0" borderId="2" xfId="50" applyFont="1" applyBorder="1" applyAlignment="1">
      <alignment horizontal="left" vertical="center" wrapText="1"/>
    </xf>
    <xf numFmtId="0" fontId="7" fillId="0" borderId="1" xfId="50" applyFont="1" applyBorder="1" applyAlignment="1">
      <alignment horizontal="left" vertical="center" wrapText="1"/>
    </xf>
    <xf numFmtId="0" fontId="7" fillId="0" borderId="1" xfId="0" applyFont="1" applyFill="1" applyBorder="1" applyAlignment="1">
      <alignment horizontal="left" vertical="center" wrapText="1"/>
    </xf>
    <xf numFmtId="0" fontId="9" fillId="0" borderId="1" xfId="50" applyFont="1" applyBorder="1" applyAlignment="1">
      <alignment horizontal="left" vertical="center" wrapText="1"/>
    </xf>
    <xf numFmtId="0" fontId="6" fillId="0" borderId="1" xfId="50" applyNumberFormat="1" applyFont="1" applyBorder="1" applyAlignment="1">
      <alignment horizontal="center" vertical="center" wrapText="1"/>
    </xf>
    <xf numFmtId="0" fontId="7" fillId="0" borderId="3" xfId="50" applyFont="1" applyBorder="1" applyAlignment="1">
      <alignment horizontal="left" vertical="center" wrapText="1"/>
    </xf>
    <xf numFmtId="49" fontId="6" fillId="0" borderId="3" xfId="50" applyNumberFormat="1" applyFont="1" applyBorder="1" applyAlignment="1">
      <alignment horizontal="center" vertical="center" wrapText="1"/>
    </xf>
    <xf numFmtId="0" fontId="7" fillId="0" borderId="3" xfId="50" applyFont="1" applyBorder="1" applyAlignment="1" applyProtection="1">
      <alignment horizontal="left" vertical="center" wrapText="1"/>
      <protection locked="0"/>
    </xf>
    <xf numFmtId="0" fontId="6" fillId="0" borderId="3" xfId="50" applyNumberFormat="1" applyFont="1" applyBorder="1" applyAlignment="1">
      <alignment horizontal="center" vertical="center" wrapText="1"/>
    </xf>
    <xf numFmtId="0" fontId="7" fillId="0" borderId="1" xfId="50" applyFont="1" applyBorder="1" applyAlignment="1" applyProtection="1">
      <alignment horizontal="left" vertical="center" wrapText="1"/>
      <protection locked="0"/>
    </xf>
    <xf numFmtId="177" fontId="6" fillId="0" borderId="3" xfId="50" applyNumberFormat="1" applyFont="1" applyBorder="1" applyAlignment="1">
      <alignment horizontal="center" vertical="center" wrapText="1"/>
    </xf>
    <xf numFmtId="0" fontId="9" fillId="0" borderId="3" xfId="50" applyFont="1" applyBorder="1" applyAlignment="1">
      <alignment horizontal="left" vertical="center" wrapText="1"/>
    </xf>
    <xf numFmtId="177" fontId="8" fillId="2" borderId="3" xfId="50" applyNumberFormat="1" applyFont="1" applyFill="1" applyBorder="1" applyAlignment="1">
      <alignment horizontal="center" vertical="center" wrapText="1"/>
    </xf>
    <xf numFmtId="0" fontId="7" fillId="0" borderId="1" xfId="50" applyFont="1" applyBorder="1" applyAlignment="1">
      <alignment horizontal="center" vertical="center" wrapText="1"/>
    </xf>
    <xf numFmtId="176" fontId="20" fillId="0" borderId="0" xfId="0" applyNumberFormat="1" applyFont="1" applyAlignment="1">
      <alignment vertical="center"/>
    </xf>
    <xf numFmtId="0" fontId="25" fillId="0" borderId="1" xfId="0" applyFont="1" applyBorder="1" applyAlignment="1">
      <alignment horizontal="left" vertical="center" wrapText="1"/>
    </xf>
    <xf numFmtId="0" fontId="24" fillId="0" borderId="0" xfId="0" applyFont="1" applyAlignment="1">
      <alignment horizontal="center" vertical="center"/>
    </xf>
    <xf numFmtId="176" fontId="20" fillId="0" borderId="0" xfId="0" applyNumberFormat="1" applyFont="1" applyAlignment="1">
      <alignment horizontal="center" vertical="center"/>
    </xf>
    <xf numFmtId="0" fontId="20" fillId="0" borderId="0" xfId="0" applyFont="1" applyAlignment="1">
      <alignment horizontal="center" vertical="center" wrapText="1"/>
    </xf>
    <xf numFmtId="0" fontId="22" fillId="0" borderId="0" xfId="0" applyFont="1" applyAlignment="1">
      <alignment horizontal="left" vertical="center"/>
    </xf>
    <xf numFmtId="0" fontId="20"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4" fontId="2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176" fontId="20" fillId="0" borderId="1" xfId="1" applyNumberFormat="1" applyFont="1" applyFill="1" applyBorder="1" applyAlignment="1">
      <alignment horizontal="center" vertical="center"/>
    </xf>
    <xf numFmtId="0" fontId="20" fillId="0" borderId="1" xfId="0" applyFont="1" applyFill="1" applyBorder="1" applyAlignment="1">
      <alignment vertical="center" wrapText="1"/>
    </xf>
    <xf numFmtId="0" fontId="20" fillId="0" borderId="1" xfId="0"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0" fontId="20" fillId="0" borderId="1" xfId="0" applyFont="1" applyBorder="1">
      <alignment vertical="center"/>
    </xf>
    <xf numFmtId="0" fontId="6" fillId="0" borderId="3" xfId="50" applyFont="1" applyBorder="1" applyAlignment="1">
      <alignment horizontal="center" vertical="center" wrapText="1"/>
    </xf>
    <xf numFmtId="0" fontId="6" fillId="0" borderId="3" xfId="50" applyFont="1" applyBorder="1" applyAlignment="1">
      <alignment horizontal="left" vertical="center" wrapText="1"/>
    </xf>
    <xf numFmtId="0" fontId="6" fillId="0" borderId="3" xfId="50" applyFont="1" applyBorder="1" applyAlignment="1" applyProtection="1">
      <alignment horizontal="left" vertical="center" wrapText="1"/>
      <protection locked="0"/>
    </xf>
    <xf numFmtId="176" fontId="6" fillId="0" borderId="1" xfId="50" applyNumberFormat="1" applyFont="1" applyFill="1" applyBorder="1" applyAlignment="1">
      <alignment horizontal="center" vertical="center" wrapText="1"/>
    </xf>
    <xf numFmtId="14" fontId="6" fillId="0" borderId="1" xfId="50" applyNumberFormat="1" applyFont="1" applyBorder="1" applyAlignment="1">
      <alignment horizontal="center" vertical="center" wrapText="1"/>
    </xf>
    <xf numFmtId="0" fontId="6" fillId="0" borderId="1" xfId="50" applyFont="1" applyBorder="1" applyAlignment="1">
      <alignment horizontal="left" vertical="center" wrapText="1"/>
    </xf>
    <xf numFmtId="0" fontId="6" fillId="0" borderId="1" xfId="50" applyFont="1" applyBorder="1" applyAlignment="1">
      <alignment vertical="center" wrapText="1"/>
    </xf>
    <xf numFmtId="14" fontId="6" fillId="0" borderId="3" xfId="50" applyNumberFormat="1" applyFont="1" applyBorder="1" applyAlignment="1">
      <alignment horizontal="center" vertical="center" wrapText="1"/>
    </xf>
    <xf numFmtId="0" fontId="20" fillId="0" borderId="1" xfId="0" applyFont="1" applyBorder="1" applyAlignment="1">
      <alignment horizontal="center" vertical="center"/>
    </xf>
    <xf numFmtId="176" fontId="20" fillId="0" borderId="1" xfId="0" applyNumberFormat="1" applyFont="1" applyBorder="1" applyAlignment="1">
      <alignment horizontal="center" vertical="center"/>
    </xf>
    <xf numFmtId="0" fontId="20" fillId="0" borderId="1" xfId="0" applyFont="1" applyBorder="1" applyAlignment="1">
      <alignment horizontal="left" vertical="center" wrapText="1"/>
    </xf>
    <xf numFmtId="14" fontId="20" fillId="0" borderId="1" xfId="0" applyNumberFormat="1" applyFont="1" applyBorder="1" applyAlignment="1">
      <alignment horizontal="center" vertical="center" wrapText="1"/>
    </xf>
    <xf numFmtId="0" fontId="6" fillId="0" borderId="1" xfId="50" applyFont="1" applyBorder="1" applyAlignment="1" applyProtection="1">
      <alignment horizontal="left" vertical="center" wrapText="1"/>
      <protection locked="0"/>
    </xf>
    <xf numFmtId="176" fontId="20" fillId="0" borderId="1" xfId="0" applyNumberFormat="1" applyFont="1" applyFill="1" applyBorder="1" applyAlignment="1">
      <alignment horizontal="center" vertical="center"/>
    </xf>
    <xf numFmtId="0" fontId="24" fillId="0" borderId="1" xfId="0" applyFont="1" applyBorder="1" applyAlignment="1">
      <alignment horizontal="center" vertical="center"/>
    </xf>
    <xf numFmtId="0" fontId="28" fillId="0" borderId="1" xfId="0" applyFont="1" applyBorder="1" applyAlignment="1">
      <alignment horizontal="center" vertical="center"/>
    </xf>
    <xf numFmtId="176" fontId="24" fillId="0" borderId="1" xfId="0" applyNumberFormat="1" applyFont="1" applyBorder="1" applyAlignment="1">
      <alignment horizontal="center" vertical="center"/>
    </xf>
    <xf numFmtId="0" fontId="24" fillId="0" borderId="1" xfId="0" applyFont="1" applyBorder="1" applyAlignment="1">
      <alignment horizontal="center" vertical="center" wrapText="1"/>
    </xf>
    <xf numFmtId="0" fontId="21" fillId="0" borderId="0" xfId="51" applyFont="1" applyFill="1">
      <alignment vertical="center"/>
    </xf>
    <xf numFmtId="0" fontId="20" fillId="0" borderId="0" xfId="0" applyFont="1" applyFill="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horizontal="left" vertical="center" wrapText="1"/>
    </xf>
    <xf numFmtId="176" fontId="20" fillId="0" borderId="0" xfId="0" applyNumberFormat="1" applyFont="1" applyFill="1" applyAlignment="1">
      <alignment vertical="center"/>
    </xf>
    <xf numFmtId="0" fontId="20" fillId="0" borderId="0" xfId="0" applyFont="1" applyFill="1" applyAlignment="1">
      <alignment vertical="center" wrapText="1"/>
    </xf>
    <xf numFmtId="0" fontId="20" fillId="0" borderId="0" xfId="0" applyFont="1" applyFill="1" applyAlignment="1">
      <alignment horizontal="center" vertical="center" wrapText="1"/>
    </xf>
    <xf numFmtId="0" fontId="20" fillId="0" borderId="0" xfId="0" applyFont="1" applyFill="1">
      <alignment vertical="center"/>
    </xf>
    <xf numFmtId="0" fontId="22" fillId="0" borderId="0" xfId="0" applyFont="1" applyFill="1" applyAlignment="1">
      <alignment horizontal="center" vertical="center"/>
    </xf>
    <xf numFmtId="0" fontId="4" fillId="0" borderId="9" xfId="51" applyFont="1" applyFill="1" applyBorder="1" applyAlignment="1">
      <alignment horizontal="center" vertical="center"/>
    </xf>
    <xf numFmtId="0" fontId="4" fillId="0" borderId="9" xfId="51" applyFont="1" applyFill="1" applyBorder="1" applyAlignment="1">
      <alignment horizontal="center" vertical="center" wrapText="1"/>
    </xf>
    <xf numFmtId="176" fontId="3" fillId="0" borderId="1" xfId="0" applyNumberFormat="1" applyFont="1" applyFill="1" applyBorder="1" applyAlignment="1">
      <alignment vertical="center" wrapText="1"/>
    </xf>
    <xf numFmtId="14" fontId="20" fillId="0" borderId="1" xfId="0" applyNumberFormat="1" applyFont="1" applyFill="1" applyBorder="1" applyAlignment="1">
      <alignment horizontal="left" vertical="center" wrapText="1"/>
    </xf>
    <xf numFmtId="0" fontId="20" fillId="0" borderId="1" xfId="49" applyFont="1" applyFill="1" applyBorder="1" applyAlignment="1">
      <alignment horizontal="center" vertical="center"/>
    </xf>
    <xf numFmtId="0" fontId="3" fillId="0" borderId="1" xfId="49" applyFont="1" applyFill="1" applyBorder="1" applyAlignment="1">
      <alignment horizontal="center" vertical="center" wrapText="1"/>
    </xf>
    <xf numFmtId="0" fontId="20" fillId="0" borderId="1" xfId="49" applyFont="1" applyFill="1" applyBorder="1" applyAlignment="1">
      <alignment horizontal="left" vertical="center" wrapText="1"/>
    </xf>
    <xf numFmtId="176" fontId="20" fillId="0" borderId="1" xfId="1" applyNumberFormat="1" applyFont="1" applyFill="1" applyBorder="1" applyAlignment="1">
      <alignment vertical="center"/>
    </xf>
    <xf numFmtId="0" fontId="20" fillId="0" borderId="1" xfId="49" applyFont="1" applyFill="1" applyBorder="1" applyAlignment="1">
      <alignment vertical="center" wrapText="1"/>
    </xf>
    <xf numFmtId="14" fontId="20" fillId="0" borderId="1" xfId="49" applyNumberFormat="1" applyFont="1" applyFill="1" applyBorder="1" applyAlignment="1">
      <alignment horizontal="left" vertical="center" wrapText="1"/>
    </xf>
    <xf numFmtId="0" fontId="20" fillId="0" borderId="1" xfId="0" applyFont="1" applyFill="1" applyBorder="1">
      <alignment vertical="center"/>
    </xf>
    <xf numFmtId="176" fontId="20" fillId="0" borderId="1" xfId="0" applyNumberFormat="1" applyFont="1" applyFill="1" applyBorder="1">
      <alignment vertical="center"/>
    </xf>
    <xf numFmtId="176" fontId="20" fillId="0" borderId="1" xfId="0" applyNumberFormat="1" applyFont="1" applyFill="1" applyBorder="1" applyAlignment="1">
      <alignment vertical="center" wrapText="1"/>
    </xf>
    <xf numFmtId="176" fontId="20" fillId="0" borderId="1" xfId="0" applyNumberFormat="1" applyFont="1" applyFill="1" applyBorder="1" applyAlignment="1">
      <alignment vertical="center"/>
    </xf>
    <xf numFmtId="0" fontId="24" fillId="0" borderId="0" xfId="0" applyFont="1" applyFill="1" applyAlignment="1">
      <alignment horizontal="center" vertical="center"/>
    </xf>
    <xf numFmtId="176" fontId="24" fillId="0" borderId="2" xfId="0" applyNumberFormat="1" applyFont="1" applyFill="1" applyBorder="1" applyAlignment="1">
      <alignment horizontal="center" vertical="center" wrapText="1"/>
    </xf>
    <xf numFmtId="176" fontId="24" fillId="0" borderId="3" xfId="0" applyNumberFormat="1" applyFont="1" applyFill="1" applyBorder="1" applyAlignment="1">
      <alignment horizontal="center" vertical="center" wrapText="1"/>
    </xf>
    <xf numFmtId="176" fontId="20" fillId="0" borderId="1" xfId="1" applyNumberFormat="1" applyFont="1" applyFill="1" applyBorder="1" applyAlignment="1">
      <alignment horizontal="center" vertical="center" wrapText="1"/>
    </xf>
    <xf numFmtId="0" fontId="20" fillId="0" borderId="1" xfId="0" applyFont="1" applyFill="1" applyBorder="1" applyAlignment="1">
      <alignment horizontal="left" vertical="center"/>
    </xf>
    <xf numFmtId="0" fontId="26"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176" fontId="19" fillId="0" borderId="1" xfId="0" applyNumberFormat="1" applyFont="1" applyFill="1" applyBorder="1" applyAlignment="1">
      <alignment horizontal="center" vertical="center" wrapText="1"/>
    </xf>
    <xf numFmtId="0" fontId="30" fillId="0" borderId="0" xfId="51" applyFont="1" applyAlignment="1">
      <alignment horizontal="center" vertical="center"/>
    </xf>
    <xf numFmtId="0" fontId="30" fillId="0" borderId="0" xfId="51" applyFont="1">
      <alignment vertical="center"/>
    </xf>
    <xf numFmtId="0" fontId="31" fillId="0" borderId="0"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pplyAlignment="1">
      <alignment vertical="center" wrapText="1"/>
    </xf>
    <xf numFmtId="0" fontId="33" fillId="0" borderId="0" xfId="0" applyFont="1" applyFill="1" applyBorder="1" applyAlignment="1">
      <alignment vertical="center"/>
    </xf>
    <xf numFmtId="0" fontId="34" fillId="0" borderId="9" xfId="51" applyFont="1" applyBorder="1" applyAlignment="1">
      <alignment horizontal="center" vertical="center"/>
    </xf>
    <xf numFmtId="0" fontId="35" fillId="0" borderId="1" xfId="51" applyFont="1" applyBorder="1" applyAlignment="1">
      <alignment horizontal="center" vertical="center" wrapText="1"/>
    </xf>
    <xf numFmtId="0" fontId="35" fillId="0" borderId="1" xfId="51" applyFont="1" applyBorder="1" applyAlignment="1">
      <alignment horizontal="center" vertical="center"/>
    </xf>
    <xf numFmtId="0" fontId="35" fillId="0" borderId="1" xfId="51" applyFont="1" applyBorder="1" applyAlignment="1">
      <alignment horizontal="center" vertical="center" shrinkToFit="1"/>
    </xf>
    <xf numFmtId="0" fontId="36" fillId="0" borderId="1" xfId="51" applyFont="1" applyBorder="1" applyAlignment="1">
      <alignment horizontal="center" vertical="center" wrapText="1"/>
    </xf>
    <xf numFmtId="0" fontId="36" fillId="0" borderId="1" xfId="51" applyFont="1" applyFill="1" applyBorder="1" applyAlignment="1">
      <alignment horizontal="center" vertical="center" wrapText="1"/>
    </xf>
    <xf numFmtId="0" fontId="36" fillId="0" borderId="1" xfId="51" applyFont="1" applyBorder="1" applyAlignment="1">
      <alignment horizontal="left" vertical="center" wrapText="1"/>
    </xf>
    <xf numFmtId="0" fontId="36" fillId="0" borderId="1" xfId="51" applyFont="1" applyBorder="1" applyAlignment="1">
      <alignment vertical="center" wrapText="1"/>
    </xf>
    <xf numFmtId="0" fontId="36" fillId="0" borderId="1" xfId="51" applyFont="1" applyFill="1" applyBorder="1" applyAlignment="1">
      <alignment horizontal="left" vertical="center" wrapText="1"/>
    </xf>
    <xf numFmtId="0" fontId="36" fillId="0" borderId="1" xfId="51" applyFont="1" applyFill="1" applyBorder="1" applyAlignment="1">
      <alignment vertical="center" wrapText="1"/>
    </xf>
    <xf numFmtId="0" fontId="36" fillId="0" borderId="1" xfId="51" applyFont="1" applyBorder="1" applyAlignment="1">
      <alignment horizontal="center" vertical="center"/>
    </xf>
    <xf numFmtId="0" fontId="36" fillId="0" borderId="2" xfId="51" applyFont="1" applyBorder="1" applyAlignment="1">
      <alignment horizontal="center" vertical="center" wrapText="1"/>
    </xf>
    <xf numFmtId="178" fontId="36" fillId="0" borderId="1" xfId="51" applyNumberFormat="1" applyFont="1" applyBorder="1" applyAlignment="1">
      <alignment horizontal="center" vertical="center" wrapText="1"/>
    </xf>
    <xf numFmtId="0" fontId="36" fillId="0" borderId="1" xfId="0" applyFont="1" applyFill="1" applyBorder="1" applyAlignment="1">
      <alignment horizontal="left" vertical="center" wrapText="1"/>
    </xf>
    <xf numFmtId="0" fontId="36" fillId="0" borderId="4" xfId="51" applyFont="1" applyBorder="1" applyAlignment="1">
      <alignment horizontal="center" vertical="center" wrapText="1"/>
    </xf>
    <xf numFmtId="178" fontId="36" fillId="0" borderId="1" xfId="51" applyNumberFormat="1" applyFont="1" applyFill="1" applyBorder="1" applyAlignment="1">
      <alignment horizontal="center" vertical="center" wrapText="1"/>
    </xf>
    <xf numFmtId="0" fontId="36" fillId="0" borderId="3" xfId="51" applyFont="1" applyBorder="1" applyAlignment="1">
      <alignment horizontal="center" vertical="center" wrapText="1"/>
    </xf>
    <xf numFmtId="0" fontId="36" fillId="0" borderId="2" xfId="51" applyFont="1" applyFill="1" applyBorder="1" applyAlignment="1">
      <alignment horizontal="center" vertical="center" wrapText="1"/>
    </xf>
    <xf numFmtId="0" fontId="36" fillId="0" borderId="3" xfId="51" applyFont="1" applyFill="1" applyBorder="1" applyAlignment="1">
      <alignment vertical="center" wrapText="1"/>
    </xf>
    <xf numFmtId="0" fontId="36" fillId="0" borderId="3" xfId="51" applyFont="1" applyBorder="1" applyAlignment="1">
      <alignment vertical="center" wrapText="1"/>
    </xf>
    <xf numFmtId="0" fontId="36" fillId="0" borderId="4" xfId="51" applyFont="1" applyFill="1" applyBorder="1" applyAlignment="1">
      <alignment horizontal="center" vertical="center" wrapText="1"/>
    </xf>
    <xf numFmtId="0" fontId="35" fillId="0" borderId="1" xfId="51" applyFont="1" applyBorder="1" applyAlignment="1">
      <alignment vertical="center" wrapText="1"/>
    </xf>
    <xf numFmtId="10" fontId="21" fillId="0" borderId="0" xfId="3" applyNumberFormat="1" applyFont="1" applyFill="1" applyBorder="1" applyAlignment="1" applyProtection="1">
      <alignment vertical="center"/>
    </xf>
    <xf numFmtId="0" fontId="36" fillId="0" borderId="1" xfId="51" applyFont="1" applyFill="1" applyBorder="1" applyAlignment="1">
      <alignment horizontal="center" vertical="center"/>
    </xf>
    <xf numFmtId="176" fontId="36" fillId="0" borderId="1" xfId="51" applyNumberFormat="1" applyFont="1" applyBorder="1" applyAlignment="1">
      <alignment horizontal="center" vertical="center"/>
    </xf>
    <xf numFmtId="0" fontId="36" fillId="0" borderId="1" xfId="0" applyFont="1" applyFill="1" applyBorder="1" applyAlignment="1">
      <alignment horizontal="center" vertical="center" wrapText="1"/>
    </xf>
    <xf numFmtId="0" fontId="32" fillId="0" borderId="0" xfId="0" applyFont="1" applyFill="1" applyBorder="1" applyAlignment="1">
      <alignment horizontal="left" vertical="center"/>
    </xf>
    <xf numFmtId="0" fontId="21" fillId="0" borderId="0" xfId="51" applyFont="1" applyBorder="1">
      <alignment vertical="center"/>
    </xf>
    <xf numFmtId="0" fontId="32" fillId="0" borderId="0" xfId="0" applyFont="1" applyFill="1" applyBorder="1" applyAlignment="1">
      <alignment horizontal="right" vertical="center"/>
    </xf>
    <xf numFmtId="10" fontId="32" fillId="0" borderId="0" xfId="0" applyNumberFormat="1" applyFont="1" applyFill="1" applyBorder="1" applyAlignment="1">
      <alignment horizontal="right" vertical="center"/>
    </xf>
    <xf numFmtId="176" fontId="36" fillId="0" borderId="1" xfId="0" applyNumberFormat="1" applyFont="1" applyFill="1" applyBorder="1" applyAlignment="1">
      <alignment horizontal="center" vertical="center" wrapText="1"/>
    </xf>
    <xf numFmtId="177" fontId="36" fillId="0" borderId="1" xfId="0" applyNumberFormat="1" applyFont="1" applyFill="1" applyBorder="1" applyAlignment="1">
      <alignment horizontal="center" vertical="center" wrapText="1"/>
    </xf>
    <xf numFmtId="176" fontId="35" fillId="0" borderId="1" xfId="51" applyNumberFormat="1" applyFont="1" applyBorder="1" applyAlignment="1">
      <alignment horizontal="center" vertical="center" wrapText="1"/>
    </xf>
    <xf numFmtId="0" fontId="37" fillId="0" borderId="0" xfId="0" applyFont="1">
      <alignment vertical="center"/>
    </xf>
    <xf numFmtId="0" fontId="38" fillId="0" borderId="0" xfId="0" applyFont="1">
      <alignment vertical="center"/>
    </xf>
    <xf numFmtId="0" fontId="39" fillId="0" borderId="1" xfId="0" applyFont="1" applyBorder="1" applyAlignment="1">
      <alignment horizontal="center" vertical="center" wrapText="1"/>
    </xf>
    <xf numFmtId="176" fontId="39" fillId="0" borderId="2" xfId="0" applyNumberFormat="1" applyFont="1" applyBorder="1" applyAlignment="1">
      <alignment horizontal="center" vertical="center" wrapText="1"/>
    </xf>
    <xf numFmtId="176" fontId="39" fillId="0" borderId="1" xfId="0" applyNumberFormat="1" applyFont="1" applyBorder="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176" fontId="39" fillId="0" borderId="3" xfId="0" applyNumberFormat="1" applyFont="1" applyBorder="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176" fontId="41" fillId="0" borderId="1" xfId="0" applyNumberFormat="1" applyFont="1" applyBorder="1" applyAlignment="1">
      <alignment horizontal="center" vertical="center" wrapText="1"/>
    </xf>
    <xf numFmtId="0" fontId="39" fillId="0" borderId="6" xfId="0" applyFont="1" applyBorder="1" applyAlignment="1">
      <alignment horizontal="center" vertical="center" wrapText="1"/>
    </xf>
    <xf numFmtId="0" fontId="42"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8" fillId="0" borderId="1" xfId="0" applyFont="1" applyBorder="1" applyAlignment="1">
      <alignment horizontal="center" vertical="center" wrapText="1"/>
    </xf>
    <xf numFmtId="177" fontId="8" fillId="0" borderId="1" xfId="0" applyNumberFormat="1" applyFont="1" applyBorder="1" applyAlignment="1">
      <alignment horizontal="center" vertical="center" wrapText="1"/>
    </xf>
    <xf numFmtId="177" fontId="42" fillId="0" borderId="1" xfId="0" applyNumberFormat="1" applyFont="1" applyBorder="1" applyAlignment="1">
      <alignment horizontal="center" vertical="center" wrapText="1"/>
    </xf>
    <xf numFmtId="0" fontId="44" fillId="0" borderId="1" xfId="0"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_绩效考评指标(4.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0</xdr:colOff>
      <xdr:row>29</xdr:row>
      <xdr:rowOff>0</xdr:rowOff>
    </xdr:from>
    <xdr:to>
      <xdr:col>2</xdr:col>
      <xdr:colOff>28575</xdr:colOff>
      <xdr:row>29</xdr:row>
      <xdr:rowOff>0</xdr:rowOff>
    </xdr:to>
    <xdr:sp>
      <xdr:nvSpPr>
        <xdr:cNvPr id="2" name="Line 4"/>
        <xdr:cNvSpPr/>
      </xdr:nvSpPr>
      <xdr:spPr>
        <a:xfrm>
          <a:off x="1333500" y="3562794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3</xdr:col>
      <xdr:colOff>352425</xdr:colOff>
      <xdr:row>29</xdr:row>
      <xdr:rowOff>0</xdr:rowOff>
    </xdr:from>
    <xdr:to>
      <xdr:col>4</xdr:col>
      <xdr:colOff>0</xdr:colOff>
      <xdr:row>29</xdr:row>
      <xdr:rowOff>0</xdr:rowOff>
    </xdr:to>
    <xdr:sp>
      <xdr:nvSpPr>
        <xdr:cNvPr id="3" name="Line 6"/>
        <xdr:cNvSpPr/>
      </xdr:nvSpPr>
      <xdr:spPr>
        <a:xfrm>
          <a:off x="2362200" y="35627945"/>
          <a:ext cx="7620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2</xdr:col>
      <xdr:colOff>0</xdr:colOff>
      <xdr:row>30</xdr:row>
      <xdr:rowOff>0</xdr:rowOff>
    </xdr:from>
    <xdr:to>
      <xdr:col>2</xdr:col>
      <xdr:colOff>28575</xdr:colOff>
      <xdr:row>30</xdr:row>
      <xdr:rowOff>0</xdr:rowOff>
    </xdr:to>
    <xdr:sp>
      <xdr:nvSpPr>
        <xdr:cNvPr id="4" name="Line 4"/>
        <xdr:cNvSpPr/>
      </xdr:nvSpPr>
      <xdr:spPr>
        <a:xfrm>
          <a:off x="1333500" y="3616134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3</xdr:col>
      <xdr:colOff>352425</xdr:colOff>
      <xdr:row>30</xdr:row>
      <xdr:rowOff>0</xdr:rowOff>
    </xdr:from>
    <xdr:to>
      <xdr:col>4</xdr:col>
      <xdr:colOff>0</xdr:colOff>
      <xdr:row>30</xdr:row>
      <xdr:rowOff>0</xdr:rowOff>
    </xdr:to>
    <xdr:sp>
      <xdr:nvSpPr>
        <xdr:cNvPr id="5" name="Line 6"/>
        <xdr:cNvSpPr/>
      </xdr:nvSpPr>
      <xdr:spPr>
        <a:xfrm>
          <a:off x="2362200" y="36161345"/>
          <a:ext cx="7620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2</xdr:col>
      <xdr:colOff>0</xdr:colOff>
      <xdr:row>32</xdr:row>
      <xdr:rowOff>0</xdr:rowOff>
    </xdr:from>
    <xdr:to>
      <xdr:col>2</xdr:col>
      <xdr:colOff>28575</xdr:colOff>
      <xdr:row>32</xdr:row>
      <xdr:rowOff>0</xdr:rowOff>
    </xdr:to>
    <xdr:sp>
      <xdr:nvSpPr>
        <xdr:cNvPr id="6" name="Line 4"/>
        <xdr:cNvSpPr/>
      </xdr:nvSpPr>
      <xdr:spPr>
        <a:xfrm>
          <a:off x="1333500" y="3730434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3</xdr:col>
      <xdr:colOff>352425</xdr:colOff>
      <xdr:row>32</xdr:row>
      <xdr:rowOff>0</xdr:rowOff>
    </xdr:from>
    <xdr:to>
      <xdr:col>4</xdr:col>
      <xdr:colOff>0</xdr:colOff>
      <xdr:row>32</xdr:row>
      <xdr:rowOff>0</xdr:rowOff>
    </xdr:to>
    <xdr:sp>
      <xdr:nvSpPr>
        <xdr:cNvPr id="7" name="Line 6"/>
        <xdr:cNvSpPr/>
      </xdr:nvSpPr>
      <xdr:spPr>
        <a:xfrm>
          <a:off x="2362200" y="37304345"/>
          <a:ext cx="7620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2</xdr:col>
      <xdr:colOff>0</xdr:colOff>
      <xdr:row>29</xdr:row>
      <xdr:rowOff>0</xdr:rowOff>
    </xdr:from>
    <xdr:to>
      <xdr:col>2</xdr:col>
      <xdr:colOff>28575</xdr:colOff>
      <xdr:row>29</xdr:row>
      <xdr:rowOff>0</xdr:rowOff>
    </xdr:to>
    <xdr:sp>
      <xdr:nvSpPr>
        <xdr:cNvPr id="8" name="Line 4"/>
        <xdr:cNvSpPr/>
      </xdr:nvSpPr>
      <xdr:spPr>
        <a:xfrm>
          <a:off x="1333500" y="3562794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3</xdr:col>
      <xdr:colOff>352425</xdr:colOff>
      <xdr:row>29</xdr:row>
      <xdr:rowOff>0</xdr:rowOff>
    </xdr:from>
    <xdr:to>
      <xdr:col>4</xdr:col>
      <xdr:colOff>0</xdr:colOff>
      <xdr:row>29</xdr:row>
      <xdr:rowOff>0</xdr:rowOff>
    </xdr:to>
    <xdr:sp>
      <xdr:nvSpPr>
        <xdr:cNvPr id="9" name="Line 6"/>
        <xdr:cNvSpPr/>
      </xdr:nvSpPr>
      <xdr:spPr>
        <a:xfrm>
          <a:off x="2362200" y="35627945"/>
          <a:ext cx="7620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2</xdr:col>
      <xdr:colOff>0</xdr:colOff>
      <xdr:row>29</xdr:row>
      <xdr:rowOff>0</xdr:rowOff>
    </xdr:from>
    <xdr:to>
      <xdr:col>2</xdr:col>
      <xdr:colOff>28575</xdr:colOff>
      <xdr:row>29</xdr:row>
      <xdr:rowOff>0</xdr:rowOff>
    </xdr:to>
    <xdr:sp>
      <xdr:nvSpPr>
        <xdr:cNvPr id="10" name="Line 4"/>
        <xdr:cNvSpPr/>
      </xdr:nvSpPr>
      <xdr:spPr>
        <a:xfrm>
          <a:off x="1333500" y="3562794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3</xdr:col>
      <xdr:colOff>352425</xdr:colOff>
      <xdr:row>29</xdr:row>
      <xdr:rowOff>0</xdr:rowOff>
    </xdr:from>
    <xdr:to>
      <xdr:col>4</xdr:col>
      <xdr:colOff>0</xdr:colOff>
      <xdr:row>29</xdr:row>
      <xdr:rowOff>0</xdr:rowOff>
    </xdr:to>
    <xdr:sp>
      <xdr:nvSpPr>
        <xdr:cNvPr id="11" name="Line 6"/>
        <xdr:cNvSpPr/>
      </xdr:nvSpPr>
      <xdr:spPr>
        <a:xfrm>
          <a:off x="2362200" y="35627945"/>
          <a:ext cx="7620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2</xdr:col>
      <xdr:colOff>0</xdr:colOff>
      <xdr:row>30</xdr:row>
      <xdr:rowOff>0</xdr:rowOff>
    </xdr:from>
    <xdr:to>
      <xdr:col>2</xdr:col>
      <xdr:colOff>28575</xdr:colOff>
      <xdr:row>30</xdr:row>
      <xdr:rowOff>0</xdr:rowOff>
    </xdr:to>
    <xdr:sp>
      <xdr:nvSpPr>
        <xdr:cNvPr id="12" name="Line 4"/>
        <xdr:cNvSpPr/>
      </xdr:nvSpPr>
      <xdr:spPr>
        <a:xfrm>
          <a:off x="1333500" y="3616134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3</xdr:col>
      <xdr:colOff>352425</xdr:colOff>
      <xdr:row>30</xdr:row>
      <xdr:rowOff>0</xdr:rowOff>
    </xdr:from>
    <xdr:to>
      <xdr:col>4</xdr:col>
      <xdr:colOff>0</xdr:colOff>
      <xdr:row>30</xdr:row>
      <xdr:rowOff>0</xdr:rowOff>
    </xdr:to>
    <xdr:sp>
      <xdr:nvSpPr>
        <xdr:cNvPr id="13" name="Line 6"/>
        <xdr:cNvSpPr/>
      </xdr:nvSpPr>
      <xdr:spPr>
        <a:xfrm>
          <a:off x="2362200" y="36161345"/>
          <a:ext cx="7620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2</xdr:col>
      <xdr:colOff>0</xdr:colOff>
      <xdr:row>32</xdr:row>
      <xdr:rowOff>0</xdr:rowOff>
    </xdr:from>
    <xdr:to>
      <xdr:col>2</xdr:col>
      <xdr:colOff>28575</xdr:colOff>
      <xdr:row>32</xdr:row>
      <xdr:rowOff>0</xdr:rowOff>
    </xdr:to>
    <xdr:sp>
      <xdr:nvSpPr>
        <xdr:cNvPr id="14" name="Line 4"/>
        <xdr:cNvSpPr/>
      </xdr:nvSpPr>
      <xdr:spPr>
        <a:xfrm>
          <a:off x="1333500" y="3730434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3</xdr:col>
      <xdr:colOff>352425</xdr:colOff>
      <xdr:row>32</xdr:row>
      <xdr:rowOff>0</xdr:rowOff>
    </xdr:from>
    <xdr:to>
      <xdr:col>4</xdr:col>
      <xdr:colOff>0</xdr:colOff>
      <xdr:row>32</xdr:row>
      <xdr:rowOff>0</xdr:rowOff>
    </xdr:to>
    <xdr:sp>
      <xdr:nvSpPr>
        <xdr:cNvPr id="15" name="Line 6"/>
        <xdr:cNvSpPr/>
      </xdr:nvSpPr>
      <xdr:spPr>
        <a:xfrm>
          <a:off x="2362200" y="37304345"/>
          <a:ext cx="7620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2</xdr:col>
      <xdr:colOff>0</xdr:colOff>
      <xdr:row>29</xdr:row>
      <xdr:rowOff>0</xdr:rowOff>
    </xdr:from>
    <xdr:to>
      <xdr:col>2</xdr:col>
      <xdr:colOff>28575</xdr:colOff>
      <xdr:row>29</xdr:row>
      <xdr:rowOff>0</xdr:rowOff>
    </xdr:to>
    <xdr:sp>
      <xdr:nvSpPr>
        <xdr:cNvPr id="16" name="Line 4"/>
        <xdr:cNvSpPr/>
      </xdr:nvSpPr>
      <xdr:spPr>
        <a:xfrm>
          <a:off x="1333500" y="3562794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3</xdr:col>
      <xdr:colOff>352425</xdr:colOff>
      <xdr:row>29</xdr:row>
      <xdr:rowOff>0</xdr:rowOff>
    </xdr:from>
    <xdr:to>
      <xdr:col>4</xdr:col>
      <xdr:colOff>0</xdr:colOff>
      <xdr:row>29</xdr:row>
      <xdr:rowOff>0</xdr:rowOff>
    </xdr:to>
    <xdr:sp>
      <xdr:nvSpPr>
        <xdr:cNvPr id="17" name="Line 6"/>
        <xdr:cNvSpPr/>
      </xdr:nvSpPr>
      <xdr:spPr>
        <a:xfrm>
          <a:off x="2362200" y="35627945"/>
          <a:ext cx="7620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2</xdr:col>
      <xdr:colOff>0</xdr:colOff>
      <xdr:row>30</xdr:row>
      <xdr:rowOff>0</xdr:rowOff>
    </xdr:from>
    <xdr:to>
      <xdr:col>2</xdr:col>
      <xdr:colOff>28575</xdr:colOff>
      <xdr:row>30</xdr:row>
      <xdr:rowOff>0</xdr:rowOff>
    </xdr:to>
    <xdr:sp>
      <xdr:nvSpPr>
        <xdr:cNvPr id="18" name="Line 4"/>
        <xdr:cNvSpPr/>
      </xdr:nvSpPr>
      <xdr:spPr>
        <a:xfrm>
          <a:off x="1333500" y="3616134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3</xdr:col>
      <xdr:colOff>352425</xdr:colOff>
      <xdr:row>30</xdr:row>
      <xdr:rowOff>0</xdr:rowOff>
    </xdr:from>
    <xdr:to>
      <xdr:col>4</xdr:col>
      <xdr:colOff>0</xdr:colOff>
      <xdr:row>30</xdr:row>
      <xdr:rowOff>0</xdr:rowOff>
    </xdr:to>
    <xdr:sp>
      <xdr:nvSpPr>
        <xdr:cNvPr id="19" name="Line 6"/>
        <xdr:cNvSpPr/>
      </xdr:nvSpPr>
      <xdr:spPr>
        <a:xfrm>
          <a:off x="2362200" y="36161345"/>
          <a:ext cx="7620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2</xdr:col>
      <xdr:colOff>0</xdr:colOff>
      <xdr:row>32</xdr:row>
      <xdr:rowOff>0</xdr:rowOff>
    </xdr:from>
    <xdr:to>
      <xdr:col>2</xdr:col>
      <xdr:colOff>28575</xdr:colOff>
      <xdr:row>32</xdr:row>
      <xdr:rowOff>0</xdr:rowOff>
    </xdr:to>
    <xdr:sp>
      <xdr:nvSpPr>
        <xdr:cNvPr id="20" name="Line 4"/>
        <xdr:cNvSpPr/>
      </xdr:nvSpPr>
      <xdr:spPr>
        <a:xfrm>
          <a:off x="1333500" y="3730434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3</xdr:col>
      <xdr:colOff>352425</xdr:colOff>
      <xdr:row>32</xdr:row>
      <xdr:rowOff>0</xdr:rowOff>
    </xdr:from>
    <xdr:to>
      <xdr:col>4</xdr:col>
      <xdr:colOff>0</xdr:colOff>
      <xdr:row>32</xdr:row>
      <xdr:rowOff>0</xdr:rowOff>
    </xdr:to>
    <xdr:sp>
      <xdr:nvSpPr>
        <xdr:cNvPr id="21" name="Line 6"/>
        <xdr:cNvSpPr/>
      </xdr:nvSpPr>
      <xdr:spPr>
        <a:xfrm>
          <a:off x="2362200" y="37304345"/>
          <a:ext cx="76200"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2</xdr:col>
      <xdr:colOff>0</xdr:colOff>
      <xdr:row>29</xdr:row>
      <xdr:rowOff>0</xdr:rowOff>
    </xdr:from>
    <xdr:to>
      <xdr:col>2</xdr:col>
      <xdr:colOff>28575</xdr:colOff>
      <xdr:row>29</xdr:row>
      <xdr:rowOff>0</xdr:rowOff>
    </xdr:to>
    <xdr:sp>
      <xdr:nvSpPr>
        <xdr:cNvPr id="22" name="Line 4"/>
        <xdr:cNvSpPr/>
      </xdr:nvSpPr>
      <xdr:spPr>
        <a:xfrm>
          <a:off x="1333500" y="35627945"/>
          <a:ext cx="28575" cy="0"/>
        </a:xfrm>
        <a:prstGeom prst="line">
          <a:avLst/>
        </a:prstGeom>
        <a:ln w="9525" cap="flat" cmpd="sng">
          <a:solidFill>
            <a:srgbClr val="000000"/>
          </a:solidFill>
          <a:prstDash val="solid"/>
          <a:round/>
          <a:headEnd type="none" w="med" len="med"/>
          <a:tailEnd type="none" w="med" len="med"/>
        </a:ln>
      </xdr:spPr>
    </xdr:sp>
    <xdr:clientData/>
  </xdr:twoCellAnchor>
  <xdr:twoCellAnchor>
    <xdr:from>
      <xdr:col>3</xdr:col>
      <xdr:colOff>352425</xdr:colOff>
      <xdr:row>29</xdr:row>
      <xdr:rowOff>0</xdr:rowOff>
    </xdr:from>
    <xdr:to>
      <xdr:col>4</xdr:col>
      <xdr:colOff>0</xdr:colOff>
      <xdr:row>29</xdr:row>
      <xdr:rowOff>0</xdr:rowOff>
    </xdr:to>
    <xdr:sp>
      <xdr:nvSpPr>
        <xdr:cNvPr id="23" name="Line 6"/>
        <xdr:cNvSpPr/>
      </xdr:nvSpPr>
      <xdr:spPr>
        <a:xfrm>
          <a:off x="2362200" y="35627945"/>
          <a:ext cx="76200" cy="0"/>
        </a:xfrm>
        <a:prstGeom prst="line">
          <a:avLst/>
        </a:prstGeom>
        <a:ln w="9525" cap="flat" cmpd="sng">
          <a:solidFill>
            <a:srgbClr val="000000"/>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O9"/>
  <sheetViews>
    <sheetView workbookViewId="0">
      <selection activeCell="C29" sqref="C29"/>
    </sheetView>
  </sheetViews>
  <sheetFormatPr defaultColWidth="8.75" defaultRowHeight="13.5"/>
  <cols>
    <col min="2" max="3" width="15.125" customWidth="1"/>
    <col min="4" max="4" width="13.5" customWidth="1"/>
    <col min="5" max="5" width="8.875"/>
    <col min="7" max="7" width="10.75"/>
    <col min="8" max="8" width="8.875"/>
  </cols>
  <sheetData>
    <row r="1" spans="1:1">
      <c r="A1" t="s">
        <v>0</v>
      </c>
    </row>
    <row r="2" s="82" customFormat="1" ht="22.5" spans="1:15">
      <c r="A2" s="86" t="s">
        <v>1</v>
      </c>
      <c r="B2" s="86"/>
      <c r="C2" s="86"/>
      <c r="D2" s="86"/>
      <c r="E2" s="86"/>
      <c r="F2" s="86"/>
      <c r="G2" s="86"/>
      <c r="H2" s="86"/>
      <c r="I2" s="86"/>
      <c r="J2" s="86"/>
      <c r="K2" s="86"/>
      <c r="L2" s="86"/>
      <c r="M2" s="86"/>
      <c r="N2" s="86"/>
      <c r="O2" s="86"/>
    </row>
    <row r="3" ht="15.6" customHeight="1" spans="1:15">
      <c r="A3" s="236" t="s">
        <v>2</v>
      </c>
      <c r="B3" s="237" t="s">
        <v>3</v>
      </c>
      <c r="C3" s="238" t="s">
        <v>4</v>
      </c>
      <c r="D3" s="237" t="s">
        <v>5</v>
      </c>
      <c r="E3" s="236" t="s">
        <v>6</v>
      </c>
      <c r="F3" s="236"/>
      <c r="G3" s="236"/>
      <c r="H3" s="236"/>
      <c r="I3" s="236"/>
      <c r="J3" s="236"/>
      <c r="K3" s="236"/>
      <c r="L3" s="236"/>
      <c r="M3" s="236"/>
      <c r="N3" s="236"/>
      <c r="O3" s="236"/>
    </row>
    <row r="4" ht="25.5" customHeight="1" spans="1:15">
      <c r="A4" s="236"/>
      <c r="B4" s="236"/>
      <c r="C4" s="239"/>
      <c r="D4" s="237"/>
      <c r="E4" s="236" t="s">
        <v>7</v>
      </c>
      <c r="F4" s="237" t="s">
        <v>8</v>
      </c>
      <c r="G4" s="237" t="s">
        <v>9</v>
      </c>
      <c r="H4" s="237" t="s">
        <v>10</v>
      </c>
      <c r="I4" s="237" t="s">
        <v>11</v>
      </c>
      <c r="J4" s="237" t="s">
        <v>12</v>
      </c>
      <c r="K4" s="237" t="s">
        <v>13</v>
      </c>
      <c r="L4" s="237" t="s">
        <v>14</v>
      </c>
      <c r="M4" s="237" t="s">
        <v>15</v>
      </c>
      <c r="N4" s="237" t="s">
        <v>16</v>
      </c>
      <c r="O4" s="236" t="s">
        <v>17</v>
      </c>
    </row>
    <row r="5" spans="1:15">
      <c r="A5" s="240">
        <v>1</v>
      </c>
      <c r="B5" s="237" t="s">
        <v>18</v>
      </c>
      <c r="C5" s="237">
        <v>12480</v>
      </c>
      <c r="D5" s="240">
        <v>10980</v>
      </c>
      <c r="E5" s="241">
        <f>SUM(F5:O5)</f>
        <v>10775.121</v>
      </c>
      <c r="F5" s="241">
        <v>500</v>
      </c>
      <c r="G5" s="241">
        <v>2481.2828</v>
      </c>
      <c r="H5" s="242">
        <f>6820.8782+190</f>
        <v>7010.8782</v>
      </c>
      <c r="I5" s="242">
        <v>30</v>
      </c>
      <c r="J5" s="242">
        <v>580.8389</v>
      </c>
      <c r="K5" s="242">
        <v>10.2997</v>
      </c>
      <c r="L5" s="242">
        <v>12.1714</v>
      </c>
      <c r="M5" s="242">
        <v>21.4</v>
      </c>
      <c r="N5" s="242">
        <v>18.25</v>
      </c>
      <c r="O5" s="242">
        <f>300-190</f>
        <v>110</v>
      </c>
    </row>
    <row r="6" spans="1:15">
      <c r="A6" s="240">
        <v>2</v>
      </c>
      <c r="B6" s="237" t="s">
        <v>19</v>
      </c>
      <c r="C6" s="237">
        <v>5510</v>
      </c>
      <c r="D6" s="240">
        <v>5410</v>
      </c>
      <c r="E6" s="241">
        <f>SUM(F6:O6)</f>
        <v>5359.38</v>
      </c>
      <c r="F6" s="241">
        <v>0</v>
      </c>
      <c r="G6" s="241">
        <v>504.8</v>
      </c>
      <c r="H6" s="242">
        <v>4415.7488</v>
      </c>
      <c r="I6" s="242">
        <v>0</v>
      </c>
      <c r="J6" s="242">
        <f>269.7846+40</f>
        <v>309.7846</v>
      </c>
      <c r="K6" s="242">
        <v>0</v>
      </c>
      <c r="L6" s="242">
        <v>0</v>
      </c>
      <c r="M6" s="242">
        <v>68</v>
      </c>
      <c r="N6" s="242">
        <v>11.0466</v>
      </c>
      <c r="O6" s="242">
        <f>90-40</f>
        <v>50</v>
      </c>
    </row>
    <row r="7" spans="1:15">
      <c r="A7" s="240">
        <v>3</v>
      </c>
      <c r="B7" s="240" t="s">
        <v>20</v>
      </c>
      <c r="C7" s="240">
        <v>150</v>
      </c>
      <c r="D7" s="240">
        <v>150</v>
      </c>
      <c r="E7" s="241">
        <f>SUM(F7:O7)</f>
        <v>150</v>
      </c>
      <c r="F7" s="241"/>
      <c r="G7" s="241"/>
      <c r="H7" s="241">
        <v>150</v>
      </c>
      <c r="I7" s="241"/>
      <c r="J7" s="241"/>
      <c r="K7" s="241"/>
      <c r="L7" s="241"/>
      <c r="M7" s="241"/>
      <c r="N7" s="241"/>
      <c r="O7" s="241"/>
    </row>
    <row r="8" spans="1:15">
      <c r="A8" s="240">
        <v>4</v>
      </c>
      <c r="B8" s="240" t="s">
        <v>21</v>
      </c>
      <c r="C8" s="240">
        <v>35496</v>
      </c>
      <c r="D8" s="240">
        <v>38135</v>
      </c>
      <c r="E8" s="241">
        <f>SUM(F8:O8)</f>
        <v>0</v>
      </c>
      <c r="F8" s="241"/>
      <c r="G8" s="241"/>
      <c r="H8" s="241"/>
      <c r="I8" s="241"/>
      <c r="J8" s="241"/>
      <c r="K8" s="241"/>
      <c r="L8" s="241"/>
      <c r="M8" s="241"/>
      <c r="N8" s="241"/>
      <c r="O8" s="241"/>
    </row>
    <row r="9" spans="1:15">
      <c r="A9" s="240"/>
      <c r="B9" s="243" t="s">
        <v>22</v>
      </c>
      <c r="C9" s="240">
        <f>SUM(C5:C8)</f>
        <v>53636</v>
      </c>
      <c r="D9" s="240">
        <f>SUM(D5:D8)</f>
        <v>54675</v>
      </c>
      <c r="E9" s="241">
        <f>SUM(E5:E8)</f>
        <v>16284.501</v>
      </c>
      <c r="F9" s="241">
        <f>SUM(F5:F8)</f>
        <v>500</v>
      </c>
      <c r="G9" s="241">
        <f>SUM(G5:G8)</f>
        <v>2986.0828</v>
      </c>
      <c r="H9" s="241">
        <f t="shared" ref="H9:O9" si="0">SUM(H5:H8)</f>
        <v>11576.627</v>
      </c>
      <c r="I9" s="241">
        <f t="shared" si="0"/>
        <v>30</v>
      </c>
      <c r="J9" s="241">
        <f t="shared" si="0"/>
        <v>890.6235</v>
      </c>
      <c r="K9" s="241">
        <f t="shared" si="0"/>
        <v>10.2997</v>
      </c>
      <c r="L9" s="241">
        <f t="shared" si="0"/>
        <v>12.1714</v>
      </c>
      <c r="M9" s="241">
        <f t="shared" si="0"/>
        <v>89.4</v>
      </c>
      <c r="N9" s="241">
        <f t="shared" si="0"/>
        <v>29.2966</v>
      </c>
      <c r="O9" s="241">
        <f t="shared" si="0"/>
        <v>160</v>
      </c>
    </row>
  </sheetData>
  <mergeCells count="6">
    <mergeCell ref="A2:O2"/>
    <mergeCell ref="E3:O3"/>
    <mergeCell ref="A3:A4"/>
    <mergeCell ref="B3:B4"/>
    <mergeCell ref="C3:C4"/>
    <mergeCell ref="D3:D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view="pageBreakPreview" zoomScaleNormal="100" workbookViewId="0">
      <selection activeCell="A5" sqref="$A5:$XFD9"/>
    </sheetView>
  </sheetViews>
  <sheetFormatPr defaultColWidth="13.625" defaultRowHeight="13.5"/>
  <cols>
    <col min="1" max="1" width="8.375" customWidth="1"/>
    <col min="2" max="9" width="13.625" customWidth="1"/>
    <col min="10" max="10" width="16.75" customWidth="1"/>
    <col min="11" max="11" width="20" customWidth="1"/>
    <col min="12" max="12" width="13.625" customWidth="1"/>
  </cols>
  <sheetData>
    <row r="1" ht="20.25" spans="1:1">
      <c r="A1" s="225" t="s">
        <v>23</v>
      </c>
    </row>
    <row r="2" s="82" customFormat="1" ht="40.5" customHeight="1" spans="1:11">
      <c r="A2" s="86" t="s">
        <v>1</v>
      </c>
      <c r="B2" s="86"/>
      <c r="C2" s="86"/>
      <c r="D2" s="86"/>
      <c r="E2" s="86"/>
      <c r="F2" s="86"/>
      <c r="G2" s="86"/>
      <c r="H2" s="86"/>
      <c r="I2" s="86"/>
      <c r="J2" s="86"/>
      <c r="K2" s="86"/>
    </row>
    <row r="3" ht="15.6" customHeight="1" spans="1:11">
      <c r="A3" s="226" t="s">
        <v>2</v>
      </c>
      <c r="B3" s="226" t="s">
        <v>3</v>
      </c>
      <c r="C3" s="227" t="s">
        <v>4</v>
      </c>
      <c r="D3" s="228" t="s">
        <v>5</v>
      </c>
      <c r="E3" s="229" t="s">
        <v>6</v>
      </c>
      <c r="F3" s="230"/>
      <c r="G3" s="230"/>
      <c r="H3" s="230"/>
      <c r="I3" s="230"/>
      <c r="J3" s="230"/>
      <c r="K3" s="235"/>
    </row>
    <row r="4" s="224" customFormat="1" ht="66" customHeight="1" spans="1:11">
      <c r="A4" s="226"/>
      <c r="B4" s="226"/>
      <c r="C4" s="231"/>
      <c r="D4" s="228"/>
      <c r="E4" s="232" t="s">
        <v>7</v>
      </c>
      <c r="F4" s="232" t="s">
        <v>24</v>
      </c>
      <c r="G4" s="232" t="s">
        <v>10</v>
      </c>
      <c r="H4" s="232" t="s">
        <v>25</v>
      </c>
      <c r="I4" s="232" t="s">
        <v>14</v>
      </c>
      <c r="J4" s="232" t="s">
        <v>26</v>
      </c>
      <c r="K4" s="232" t="s">
        <v>27</v>
      </c>
    </row>
    <row r="5" ht="52.5" customHeight="1" spans="1:11">
      <c r="A5" s="233">
        <v>1</v>
      </c>
      <c r="B5" s="226" t="s">
        <v>18</v>
      </c>
      <c r="C5" s="228">
        <f>12480-500</f>
        <v>11980</v>
      </c>
      <c r="D5" s="234">
        <v>10980</v>
      </c>
      <c r="E5" s="234">
        <f>SUM(F5:K5)</f>
        <v>10775.121</v>
      </c>
      <c r="F5" s="234">
        <v>2981.2828</v>
      </c>
      <c r="G5" s="234">
        <v>7010.8782</v>
      </c>
      <c r="H5" s="234">
        <v>610.8389</v>
      </c>
      <c r="I5" s="228">
        <v>12.1714</v>
      </c>
      <c r="J5" s="228"/>
      <c r="K5" s="228">
        <v>159.9497</v>
      </c>
    </row>
    <row r="6" ht="52.5" customHeight="1" spans="1:11">
      <c r="A6" s="233">
        <v>2</v>
      </c>
      <c r="B6" s="226" t="s">
        <v>28</v>
      </c>
      <c r="C6" s="228">
        <v>5510</v>
      </c>
      <c r="D6" s="234">
        <v>5410</v>
      </c>
      <c r="E6" s="234">
        <f t="shared" ref="E6:E8" si="0">SUM(F6:K6)</f>
        <v>5359.38</v>
      </c>
      <c r="F6" s="234">
        <v>504.8</v>
      </c>
      <c r="G6" s="234">
        <v>4415.7488</v>
      </c>
      <c r="H6" s="234">
        <v>309.7846</v>
      </c>
      <c r="I6" s="228">
        <v>0</v>
      </c>
      <c r="J6" s="228"/>
      <c r="K6" s="228">
        <v>129.0466</v>
      </c>
    </row>
    <row r="7" ht="52.5" customHeight="1" spans="1:11">
      <c r="A7" s="233">
        <v>3</v>
      </c>
      <c r="B7" s="233" t="s">
        <v>20</v>
      </c>
      <c r="C7" s="234">
        <v>150</v>
      </c>
      <c r="D7" s="234">
        <v>150</v>
      </c>
      <c r="E7" s="234">
        <f t="shared" si="0"/>
        <v>150</v>
      </c>
      <c r="F7" s="234">
        <v>0</v>
      </c>
      <c r="G7" s="234">
        <v>150</v>
      </c>
      <c r="H7" s="234"/>
      <c r="I7" s="234"/>
      <c r="J7" s="234"/>
      <c r="K7" s="234"/>
    </row>
    <row r="8" ht="52.5" customHeight="1" spans="1:11">
      <c r="A8" s="233">
        <v>4</v>
      </c>
      <c r="B8" s="233" t="s">
        <v>21</v>
      </c>
      <c r="C8" s="234">
        <v>39296</v>
      </c>
      <c r="D8" s="234">
        <v>38148.5</v>
      </c>
      <c r="E8" s="234">
        <f t="shared" si="0"/>
        <v>33989.2</v>
      </c>
      <c r="F8" s="234">
        <v>2623.94</v>
      </c>
      <c r="G8" s="234">
        <v>14657.58</v>
      </c>
      <c r="H8" s="234">
        <v>4061.04</v>
      </c>
      <c r="I8" s="234">
        <v>252.86</v>
      </c>
      <c r="J8" s="234">
        <v>5003.89</v>
      </c>
      <c r="K8" s="234">
        <v>7389.89</v>
      </c>
    </row>
    <row r="9" ht="52.5" customHeight="1" spans="1:11">
      <c r="A9" s="233"/>
      <c r="B9" s="233" t="s">
        <v>22</v>
      </c>
      <c r="C9" s="234">
        <f>SUM(C5:C8)</f>
        <v>56936</v>
      </c>
      <c r="D9" s="234">
        <f t="shared" ref="D9:K9" si="1">SUM(D5:D8)</f>
        <v>54688.5</v>
      </c>
      <c r="E9" s="234">
        <f t="shared" si="1"/>
        <v>50273.701</v>
      </c>
      <c r="F9" s="234">
        <f t="shared" si="1"/>
        <v>6110.0228</v>
      </c>
      <c r="G9" s="234">
        <f t="shared" si="1"/>
        <v>26234.207</v>
      </c>
      <c r="H9" s="234">
        <f t="shared" si="1"/>
        <v>4981.6635</v>
      </c>
      <c r="I9" s="234">
        <f t="shared" si="1"/>
        <v>265.0314</v>
      </c>
      <c r="J9" s="234">
        <f t="shared" si="1"/>
        <v>5003.89</v>
      </c>
      <c r="K9" s="234">
        <f t="shared" si="1"/>
        <v>7678.8863</v>
      </c>
    </row>
  </sheetData>
  <mergeCells count="6">
    <mergeCell ref="A2:K2"/>
    <mergeCell ref="E3:K3"/>
    <mergeCell ref="A3:A4"/>
    <mergeCell ref="B3:B4"/>
    <mergeCell ref="C3:C4"/>
    <mergeCell ref="D3:D4"/>
  </mergeCells>
  <pageMargins left="0.75" right="0.75" top="1" bottom="1" header="0.5" footer="0.5"/>
  <pageSetup paperSize="9" scale="85"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1"/>
  <sheetViews>
    <sheetView tabSelected="1" view="pageBreakPreview" zoomScaleNormal="100" topLeftCell="A4" workbookViewId="0">
      <selection activeCell="H8" sqref="H8"/>
    </sheetView>
  </sheetViews>
  <sheetFormatPr defaultColWidth="8.875" defaultRowHeight="14.25"/>
  <cols>
    <col min="1" max="1" width="10.875" style="188" customWidth="1"/>
    <col min="2" max="2" width="6.625" style="188" customWidth="1"/>
    <col min="3" max="3" width="8.875" style="188"/>
    <col min="4" max="4" width="5.625" style="188" customWidth="1"/>
    <col min="5" max="5" width="12.375" style="189" customWidth="1"/>
    <col min="6" max="6" width="5.25" style="188" customWidth="1"/>
    <col min="7" max="7" width="44.625" style="188" customWidth="1"/>
    <col min="8" max="8" width="105.25" style="188" customWidth="1"/>
    <col min="9" max="9" width="9.75" style="188" customWidth="1"/>
    <col min="10" max="11" width="8.875" style="188" customWidth="1"/>
    <col min="12" max="16384" width="8.875" style="188"/>
  </cols>
  <sheetData>
    <row r="1" ht="20.25" spans="1:1">
      <c r="A1" s="190" t="s">
        <v>29</v>
      </c>
    </row>
    <row r="2" s="82" customFormat="1" ht="39" customHeight="1" spans="1:9">
      <c r="A2" s="191" t="s">
        <v>30</v>
      </c>
      <c r="B2" s="191"/>
      <c r="C2" s="191"/>
      <c r="D2" s="191"/>
      <c r="E2" s="191"/>
      <c r="F2" s="191"/>
      <c r="G2" s="191"/>
      <c r="H2" s="191"/>
      <c r="I2" s="191"/>
    </row>
    <row r="3" s="185" customFormat="1" ht="36.75" customHeight="1" spans="1:9">
      <c r="A3" s="192" t="s">
        <v>31</v>
      </c>
      <c r="B3" s="192" t="s">
        <v>32</v>
      </c>
      <c r="C3" s="193" t="s">
        <v>33</v>
      </c>
      <c r="D3" s="192" t="s">
        <v>32</v>
      </c>
      <c r="E3" s="192" t="s">
        <v>34</v>
      </c>
      <c r="F3" s="192" t="s">
        <v>32</v>
      </c>
      <c r="G3" s="192" t="s">
        <v>35</v>
      </c>
      <c r="H3" s="194" t="s">
        <v>36</v>
      </c>
      <c r="I3" s="193" t="s">
        <v>37</v>
      </c>
    </row>
    <row r="4" s="82" customFormat="1" ht="113.1" customHeight="1" spans="1:9">
      <c r="A4" s="195" t="s">
        <v>38</v>
      </c>
      <c r="B4" s="195">
        <f>D4</f>
        <v>11</v>
      </c>
      <c r="C4" s="195" t="s">
        <v>39</v>
      </c>
      <c r="D4" s="195">
        <f>F4+F6+F8+F7+F5</f>
        <v>11</v>
      </c>
      <c r="E4" s="196" t="s">
        <v>40</v>
      </c>
      <c r="F4" s="195">
        <v>2</v>
      </c>
      <c r="G4" s="197" t="s">
        <v>41</v>
      </c>
      <c r="H4" s="198" t="s">
        <v>42</v>
      </c>
      <c r="I4" s="201">
        <f t="shared" ref="I4:I8" si="0">F4</f>
        <v>2</v>
      </c>
    </row>
    <row r="5" s="82" customFormat="1" ht="93" customHeight="1" spans="1:9">
      <c r="A5" s="195"/>
      <c r="B5" s="195"/>
      <c r="C5" s="195"/>
      <c r="D5" s="195"/>
      <c r="E5" s="196" t="s">
        <v>43</v>
      </c>
      <c r="F5" s="195">
        <v>3</v>
      </c>
      <c r="G5" s="197" t="s">
        <v>44</v>
      </c>
      <c r="H5" s="198" t="s">
        <v>45</v>
      </c>
      <c r="I5" s="201">
        <f>F5-0.1*11+1.1</f>
        <v>3</v>
      </c>
    </row>
    <row r="6" s="82" customFormat="1" ht="96" customHeight="1" spans="1:9">
      <c r="A6" s="195"/>
      <c r="B6" s="195"/>
      <c r="C6" s="195"/>
      <c r="D6" s="195"/>
      <c r="E6" s="196" t="s">
        <v>46</v>
      </c>
      <c r="F6" s="195">
        <v>2</v>
      </c>
      <c r="G6" s="197" t="s">
        <v>47</v>
      </c>
      <c r="H6" s="198" t="s">
        <v>48</v>
      </c>
      <c r="I6" s="201">
        <f t="shared" si="0"/>
        <v>2</v>
      </c>
    </row>
    <row r="7" s="82" customFormat="1" ht="123" customHeight="1" spans="1:9">
      <c r="A7" s="195"/>
      <c r="B7" s="195"/>
      <c r="C7" s="195" t="s">
        <v>49</v>
      </c>
      <c r="D7" s="195"/>
      <c r="E7" s="196" t="s">
        <v>50</v>
      </c>
      <c r="F7" s="195">
        <v>2</v>
      </c>
      <c r="G7" s="197" t="s">
        <v>51</v>
      </c>
      <c r="H7" s="198" t="s">
        <v>52</v>
      </c>
      <c r="I7" s="201">
        <f t="shared" si="0"/>
        <v>2</v>
      </c>
    </row>
    <row r="8" s="82" customFormat="1" ht="147" customHeight="1" spans="1:9">
      <c r="A8" s="195"/>
      <c r="B8" s="195"/>
      <c r="C8" s="195"/>
      <c r="D8" s="195"/>
      <c r="E8" s="196" t="s">
        <v>53</v>
      </c>
      <c r="F8" s="195">
        <v>2</v>
      </c>
      <c r="G8" s="197" t="s">
        <v>54</v>
      </c>
      <c r="H8" s="198" t="s">
        <v>55</v>
      </c>
      <c r="I8" s="201">
        <f t="shared" si="0"/>
        <v>2</v>
      </c>
    </row>
    <row r="9" s="82" customFormat="1" ht="129" customHeight="1" spans="1:9">
      <c r="A9" s="195" t="s">
        <v>56</v>
      </c>
      <c r="B9" s="195">
        <f>D9+D11+D14</f>
        <v>25</v>
      </c>
      <c r="C9" s="195" t="s">
        <v>57</v>
      </c>
      <c r="D9" s="196">
        <f>F9+F10+F11+F13+F12</f>
        <v>19</v>
      </c>
      <c r="E9" s="196" t="s">
        <v>58</v>
      </c>
      <c r="F9" s="196">
        <v>4</v>
      </c>
      <c r="G9" s="199" t="s">
        <v>59</v>
      </c>
      <c r="H9" s="200" t="s">
        <v>60</v>
      </c>
      <c r="I9" s="201">
        <f>4-1.4</f>
        <v>2.6</v>
      </c>
    </row>
    <row r="10" s="82" customFormat="1" ht="90" customHeight="1" spans="1:9">
      <c r="A10" s="195"/>
      <c r="B10" s="195"/>
      <c r="C10" s="195"/>
      <c r="D10" s="196"/>
      <c r="E10" s="197" t="s">
        <v>61</v>
      </c>
      <c r="F10" s="201">
        <v>4</v>
      </c>
      <c r="G10" s="197" t="s">
        <v>62</v>
      </c>
      <c r="H10" s="198" t="s">
        <v>63</v>
      </c>
      <c r="I10" s="201">
        <f>F10-1.1+1.1</f>
        <v>4</v>
      </c>
    </row>
    <row r="11" s="82" customFormat="1" ht="99" customHeight="1" spans="1:10">
      <c r="A11" s="195"/>
      <c r="B11" s="195"/>
      <c r="C11" s="195" t="s">
        <v>64</v>
      </c>
      <c r="D11" s="196"/>
      <c r="E11" s="196" t="s">
        <v>65</v>
      </c>
      <c r="F11" s="195">
        <v>3</v>
      </c>
      <c r="G11" s="197" t="s">
        <v>66</v>
      </c>
      <c r="H11" s="198" t="s">
        <v>67</v>
      </c>
      <c r="I11" s="201">
        <f t="shared" ref="I11:I15" si="1">F11-0.5</f>
        <v>2.5</v>
      </c>
      <c r="J11" s="213"/>
    </row>
    <row r="12" s="82" customFormat="1" ht="75" customHeight="1" spans="1:10">
      <c r="A12" s="195"/>
      <c r="B12" s="195"/>
      <c r="C12" s="195"/>
      <c r="D12" s="196"/>
      <c r="E12" s="196" t="s">
        <v>68</v>
      </c>
      <c r="F12" s="195">
        <v>3</v>
      </c>
      <c r="G12" s="197" t="s">
        <v>69</v>
      </c>
      <c r="H12" s="198" t="s">
        <v>70</v>
      </c>
      <c r="I12" s="214">
        <f t="shared" si="1"/>
        <v>2.5</v>
      </c>
      <c r="J12" s="213"/>
    </row>
    <row r="13" s="82" customFormat="1" ht="132.95" customHeight="1" spans="1:9">
      <c r="A13" s="195"/>
      <c r="B13" s="195"/>
      <c r="C13" s="195"/>
      <c r="D13" s="196"/>
      <c r="E13" s="196" t="s">
        <v>71</v>
      </c>
      <c r="F13" s="195">
        <v>5</v>
      </c>
      <c r="G13" s="197" t="s">
        <v>72</v>
      </c>
      <c r="H13" s="198" t="s">
        <v>73</v>
      </c>
      <c r="I13" s="215">
        <f>F13-1.4</f>
        <v>3.6</v>
      </c>
    </row>
    <row r="14" s="82" customFormat="1" ht="102" customHeight="1" spans="1:9">
      <c r="A14" s="195"/>
      <c r="B14" s="195"/>
      <c r="C14" s="195" t="s">
        <v>74</v>
      </c>
      <c r="D14" s="195">
        <f>F14+F15</f>
        <v>6</v>
      </c>
      <c r="E14" s="196" t="s">
        <v>75</v>
      </c>
      <c r="F14" s="195">
        <v>2</v>
      </c>
      <c r="G14" s="197" t="s">
        <v>76</v>
      </c>
      <c r="H14" s="198" t="s">
        <v>77</v>
      </c>
      <c r="I14" s="201">
        <f>F14-1</f>
        <v>1</v>
      </c>
    </row>
    <row r="15" s="82" customFormat="1" ht="95.1" customHeight="1" spans="1:9">
      <c r="A15" s="195"/>
      <c r="B15" s="195"/>
      <c r="C15" s="195"/>
      <c r="D15" s="195"/>
      <c r="E15" s="196" t="s">
        <v>78</v>
      </c>
      <c r="F15" s="195">
        <v>4</v>
      </c>
      <c r="G15" s="197" t="s">
        <v>79</v>
      </c>
      <c r="H15" s="198" t="s">
        <v>80</v>
      </c>
      <c r="I15" s="214">
        <f t="shared" si="1"/>
        <v>3.5</v>
      </c>
    </row>
    <row r="16" s="82" customFormat="1" ht="87" customHeight="1" spans="1:12">
      <c r="A16" s="195" t="s">
        <v>81</v>
      </c>
      <c r="B16" s="195">
        <f>D16+D17+D20+D21</f>
        <v>22</v>
      </c>
      <c r="C16" s="202" t="s">
        <v>82</v>
      </c>
      <c r="D16" s="202">
        <f t="shared" ref="D16:D21" si="2">F16</f>
        <v>8</v>
      </c>
      <c r="E16" s="202" t="s">
        <v>83</v>
      </c>
      <c r="F16" s="203">
        <v>8</v>
      </c>
      <c r="G16" s="204" t="s">
        <v>84</v>
      </c>
      <c r="H16" s="198" t="s">
        <v>85</v>
      </c>
      <c r="I16" s="216">
        <f t="shared" ref="I16:I18" si="3">F16</f>
        <v>8</v>
      </c>
      <c r="J16" s="217"/>
      <c r="K16" s="217"/>
      <c r="L16" s="218"/>
    </row>
    <row r="17" s="82" customFormat="1" ht="134.25" customHeight="1" spans="1:12">
      <c r="A17" s="195"/>
      <c r="B17" s="195"/>
      <c r="C17" s="202" t="s">
        <v>86</v>
      </c>
      <c r="D17" s="202">
        <f>F17+F19+F18</f>
        <v>10</v>
      </c>
      <c r="E17" s="196" t="s">
        <v>87</v>
      </c>
      <c r="F17" s="203">
        <v>3</v>
      </c>
      <c r="G17" s="204" t="s">
        <v>88</v>
      </c>
      <c r="H17" s="198" t="s">
        <v>89</v>
      </c>
      <c r="I17" s="216">
        <f t="shared" si="3"/>
        <v>3</v>
      </c>
      <c r="J17" s="219"/>
      <c r="K17" s="220"/>
      <c r="L17" s="218"/>
    </row>
    <row r="18" s="82" customFormat="1" ht="102" customHeight="1" spans="1:12">
      <c r="A18" s="195"/>
      <c r="B18" s="195"/>
      <c r="C18" s="205"/>
      <c r="D18" s="205"/>
      <c r="E18" s="202" t="s">
        <v>90</v>
      </c>
      <c r="F18" s="203">
        <v>4</v>
      </c>
      <c r="G18" s="204" t="s">
        <v>91</v>
      </c>
      <c r="H18" s="198" t="s">
        <v>92</v>
      </c>
      <c r="I18" s="216">
        <f t="shared" si="3"/>
        <v>4</v>
      </c>
      <c r="J18" s="219"/>
      <c r="K18" s="220"/>
      <c r="L18" s="218"/>
    </row>
    <row r="19" s="82" customFormat="1" ht="135.75" customHeight="1" spans="1:12">
      <c r="A19" s="195"/>
      <c r="B19" s="195"/>
      <c r="C19" s="205"/>
      <c r="D19" s="205"/>
      <c r="E19" s="196" t="s">
        <v>93</v>
      </c>
      <c r="F19" s="206">
        <v>3</v>
      </c>
      <c r="G19" s="204" t="s">
        <v>94</v>
      </c>
      <c r="H19" s="200" t="s">
        <v>95</v>
      </c>
      <c r="I19" s="216">
        <f>F19-0.5</f>
        <v>2.5</v>
      </c>
      <c r="J19" s="219"/>
      <c r="K19" s="220"/>
      <c r="L19" s="218"/>
    </row>
    <row r="20" s="82" customFormat="1" ht="137.25" customHeight="1" spans="1:12">
      <c r="A20" s="195"/>
      <c r="B20" s="195"/>
      <c r="C20" s="202" t="s">
        <v>96</v>
      </c>
      <c r="D20" s="202">
        <f t="shared" si="2"/>
        <v>4</v>
      </c>
      <c r="E20" s="196" t="s">
        <v>97</v>
      </c>
      <c r="F20" s="206">
        <v>4</v>
      </c>
      <c r="G20" s="204" t="s">
        <v>98</v>
      </c>
      <c r="H20" s="200" t="s">
        <v>99</v>
      </c>
      <c r="I20" s="221">
        <f t="shared" ref="I20:I29" si="4">F20</f>
        <v>4</v>
      </c>
      <c r="J20" s="219"/>
      <c r="K20" s="220"/>
      <c r="L20" s="218"/>
    </row>
    <row r="21" s="82" customFormat="1" ht="132.75" customHeight="1" spans="1:12">
      <c r="A21" s="195"/>
      <c r="B21" s="195"/>
      <c r="C21" s="198" t="s">
        <v>100</v>
      </c>
      <c r="D21" s="195">
        <f t="shared" si="2"/>
        <v>0</v>
      </c>
      <c r="E21" s="196" t="s">
        <v>101</v>
      </c>
      <c r="F21" s="206"/>
      <c r="G21" s="204" t="s">
        <v>102</v>
      </c>
      <c r="H21" s="200" t="s">
        <v>103</v>
      </c>
      <c r="I21" s="222"/>
      <c r="J21" s="219"/>
      <c r="K21" s="220"/>
      <c r="L21" s="218"/>
    </row>
    <row r="22" s="82" customFormat="1" ht="87" customHeight="1" spans="1:12">
      <c r="A22" s="202" t="s">
        <v>104</v>
      </c>
      <c r="B22" s="202">
        <f>D22+D24+D26+D29+D27</f>
        <v>42</v>
      </c>
      <c r="C22" s="202" t="s">
        <v>105</v>
      </c>
      <c r="D22" s="202">
        <f t="shared" ref="D22:D27" si="5">F22+F23</f>
        <v>12</v>
      </c>
      <c r="E22" s="196" t="s">
        <v>106</v>
      </c>
      <c r="F22" s="196">
        <v>6</v>
      </c>
      <c r="G22" s="199" t="s">
        <v>107</v>
      </c>
      <c r="H22" s="200" t="s">
        <v>108</v>
      </c>
      <c r="I22" s="195">
        <f t="shared" si="4"/>
        <v>6</v>
      </c>
      <c r="J22" s="219"/>
      <c r="K22" s="220"/>
      <c r="L22" s="218"/>
    </row>
    <row r="23" s="82" customFormat="1" ht="66" customHeight="1" spans="1:12">
      <c r="A23" s="205"/>
      <c r="B23" s="205"/>
      <c r="C23" s="207"/>
      <c r="D23" s="207"/>
      <c r="E23" s="208" t="s">
        <v>109</v>
      </c>
      <c r="F23" s="206">
        <v>6</v>
      </c>
      <c r="G23" s="204" t="s">
        <v>110</v>
      </c>
      <c r="H23" s="200" t="s">
        <v>111</v>
      </c>
      <c r="I23" s="195">
        <f t="shared" si="4"/>
        <v>6</v>
      </c>
      <c r="J23" s="219"/>
      <c r="K23" s="220"/>
      <c r="L23" s="218"/>
    </row>
    <row r="24" s="82" customFormat="1" ht="81" customHeight="1" spans="1:12">
      <c r="A24" s="205"/>
      <c r="B24" s="205"/>
      <c r="C24" s="195" t="s">
        <v>112</v>
      </c>
      <c r="D24" s="195">
        <f t="shared" si="5"/>
        <v>6</v>
      </c>
      <c r="E24" s="196" t="s">
        <v>113</v>
      </c>
      <c r="F24" s="195">
        <v>3</v>
      </c>
      <c r="G24" s="197" t="s">
        <v>114</v>
      </c>
      <c r="H24" s="209" t="s">
        <v>115</v>
      </c>
      <c r="I24" s="195">
        <f t="shared" si="4"/>
        <v>3</v>
      </c>
      <c r="J24" s="219"/>
      <c r="K24" s="220"/>
      <c r="L24" s="218"/>
    </row>
    <row r="25" s="82" customFormat="1" ht="77.1" customHeight="1" spans="1:12">
      <c r="A25" s="205"/>
      <c r="B25" s="205"/>
      <c r="C25" s="195"/>
      <c r="D25" s="195"/>
      <c r="E25" s="196" t="s">
        <v>116</v>
      </c>
      <c r="F25" s="195">
        <v>3</v>
      </c>
      <c r="G25" s="197" t="s">
        <v>117</v>
      </c>
      <c r="H25" s="209" t="s">
        <v>118</v>
      </c>
      <c r="I25" s="195">
        <f t="shared" si="4"/>
        <v>3</v>
      </c>
      <c r="J25" s="219"/>
      <c r="K25" s="220"/>
      <c r="L25" s="218"/>
    </row>
    <row r="26" s="82" customFormat="1" ht="81" customHeight="1" spans="1:12">
      <c r="A26" s="205"/>
      <c r="B26" s="205"/>
      <c r="C26" s="196" t="s">
        <v>119</v>
      </c>
      <c r="D26" s="195">
        <f>F26</f>
        <v>8</v>
      </c>
      <c r="E26" s="195" t="s">
        <v>120</v>
      </c>
      <c r="F26" s="195">
        <v>8</v>
      </c>
      <c r="G26" s="197" t="s">
        <v>121</v>
      </c>
      <c r="H26" s="210" t="s">
        <v>122</v>
      </c>
      <c r="I26" s="195">
        <f t="shared" si="4"/>
        <v>8</v>
      </c>
      <c r="J26" s="219"/>
      <c r="K26" s="220"/>
      <c r="L26" s="218"/>
    </row>
    <row r="27" s="82" customFormat="1" ht="87" customHeight="1" spans="1:12">
      <c r="A27" s="205"/>
      <c r="B27" s="205"/>
      <c r="C27" s="208" t="s">
        <v>123</v>
      </c>
      <c r="D27" s="202">
        <f t="shared" si="5"/>
        <v>10</v>
      </c>
      <c r="E27" s="195" t="s">
        <v>124</v>
      </c>
      <c r="F27" s="195">
        <v>5</v>
      </c>
      <c r="G27" s="197" t="s">
        <v>125</v>
      </c>
      <c r="H27" s="210" t="s">
        <v>126</v>
      </c>
      <c r="I27" s="195">
        <f t="shared" si="4"/>
        <v>5</v>
      </c>
      <c r="J27" s="219"/>
      <c r="K27" s="220"/>
      <c r="L27" s="218"/>
    </row>
    <row r="28" s="82" customFormat="1" ht="93" customHeight="1" spans="1:12">
      <c r="A28" s="205"/>
      <c r="B28" s="205"/>
      <c r="C28" s="211"/>
      <c r="D28" s="207"/>
      <c r="E28" s="195" t="s">
        <v>127</v>
      </c>
      <c r="F28" s="195">
        <v>5</v>
      </c>
      <c r="G28" s="197" t="s">
        <v>128</v>
      </c>
      <c r="H28" s="210" t="s">
        <v>129</v>
      </c>
      <c r="I28" s="195">
        <f t="shared" si="4"/>
        <v>5</v>
      </c>
      <c r="J28" s="219"/>
      <c r="K28" s="220"/>
      <c r="L28" s="218"/>
    </row>
    <row r="29" s="82" customFormat="1" ht="113.1" customHeight="1" spans="1:12">
      <c r="A29" s="207"/>
      <c r="B29" s="207"/>
      <c r="C29" s="202" t="s">
        <v>130</v>
      </c>
      <c r="D29" s="195">
        <f>F29</f>
        <v>6</v>
      </c>
      <c r="E29" s="195" t="s">
        <v>131</v>
      </c>
      <c r="F29" s="195">
        <v>6</v>
      </c>
      <c r="G29" s="197" t="s">
        <v>132</v>
      </c>
      <c r="H29" s="198" t="s">
        <v>133</v>
      </c>
      <c r="I29" s="201">
        <f t="shared" si="4"/>
        <v>6</v>
      </c>
      <c r="J29" s="218"/>
      <c r="K29" s="218"/>
      <c r="L29" s="218"/>
    </row>
    <row r="30" s="186" customFormat="1" ht="42" customHeight="1" spans="1:9">
      <c r="A30" s="192" t="s">
        <v>134</v>
      </c>
      <c r="B30" s="192">
        <f t="shared" ref="B30:F30" si="6">SUM(B4:B29)</f>
        <v>100</v>
      </c>
      <c r="C30" s="192"/>
      <c r="D30" s="192">
        <f t="shared" si="6"/>
        <v>100</v>
      </c>
      <c r="E30" s="192"/>
      <c r="F30" s="192">
        <f t="shared" si="6"/>
        <v>100</v>
      </c>
      <c r="G30" s="212"/>
      <c r="H30" s="212"/>
      <c r="I30" s="223">
        <f>SUM(I4:I29)</f>
        <v>94.2</v>
      </c>
    </row>
    <row r="31" ht="45" customHeight="1"/>
    <row r="32" ht="45" customHeight="1"/>
    <row r="33" ht="45" customHeight="1"/>
    <row r="34" ht="45" customHeight="1"/>
    <row r="35" ht="45" customHeight="1"/>
    <row r="36" ht="45" customHeight="1"/>
    <row r="37" ht="45" customHeight="1"/>
    <row r="38" ht="45" customHeight="1"/>
    <row r="39" ht="45" customHeight="1"/>
    <row r="40" ht="45" customHeight="1"/>
    <row r="41" ht="45" customHeight="1"/>
    <row r="42" ht="45" customHeight="1"/>
    <row r="43" ht="45" customHeight="1"/>
    <row r="44" ht="45" customHeight="1"/>
    <row r="45" ht="45" customHeight="1"/>
    <row r="46" ht="45" customHeight="1"/>
    <row r="47" ht="45" customHeight="1"/>
    <row r="48" ht="45" customHeight="1"/>
    <row r="49" ht="45" customHeight="1"/>
    <row r="50" ht="45" customHeight="1"/>
    <row r="51" ht="45" customHeight="1"/>
    <row r="52" ht="45" customHeight="1"/>
    <row r="53" ht="45" customHeight="1"/>
    <row r="54" ht="45" customHeight="1"/>
    <row r="55" ht="45" customHeight="1"/>
    <row r="56" ht="45" customHeight="1"/>
    <row r="57" ht="45" customHeight="1"/>
    <row r="58" ht="45" customHeight="1"/>
    <row r="59" ht="45" customHeight="1"/>
    <row r="60" ht="45" customHeight="1"/>
    <row r="61" ht="45" customHeight="1"/>
    <row r="62" ht="45" customHeight="1"/>
    <row r="63" ht="45" customHeight="1"/>
    <row r="64" ht="45" customHeight="1"/>
    <row r="65" ht="45" customHeight="1"/>
    <row r="66" ht="45" customHeight="1"/>
    <row r="67" ht="45" customHeight="1"/>
    <row r="68" ht="45" customHeight="1"/>
    <row r="69" s="187" customFormat="1" ht="15" spans="1:11">
      <c r="A69" s="188"/>
      <c r="B69" s="188"/>
      <c r="C69" s="188"/>
      <c r="D69" s="188"/>
      <c r="E69" s="189"/>
      <c r="F69" s="188"/>
      <c r="G69" s="188"/>
      <c r="H69" s="188"/>
      <c r="I69" s="188"/>
      <c r="J69" s="188"/>
      <c r="K69" s="188"/>
    </row>
    <row r="70" s="187" customFormat="1" ht="15" spans="1:11">
      <c r="A70" s="188"/>
      <c r="B70" s="188"/>
      <c r="C70" s="188"/>
      <c r="D70" s="188"/>
      <c r="E70" s="189"/>
      <c r="F70" s="188"/>
      <c r="G70" s="188"/>
      <c r="H70" s="188"/>
      <c r="I70" s="188"/>
      <c r="J70" s="188"/>
      <c r="K70" s="188"/>
    </row>
    <row r="71" s="187" customFormat="1" ht="15" spans="1:11">
      <c r="A71" s="188"/>
      <c r="B71" s="188"/>
      <c r="C71" s="188"/>
      <c r="D71" s="188"/>
      <c r="E71" s="189"/>
      <c r="F71" s="188"/>
      <c r="G71" s="188"/>
      <c r="H71" s="188"/>
      <c r="I71" s="188"/>
      <c r="J71" s="188"/>
      <c r="K71" s="188"/>
    </row>
  </sheetData>
  <autoFilter xmlns:etc="http://www.wps.cn/officeDocument/2017/etCustomData" ref="A3:I30" etc:filterBottomFollowUsedRange="0">
    <extLst/>
  </autoFilter>
  <mergeCells count="25">
    <mergeCell ref="A2:I2"/>
    <mergeCell ref="A4:A8"/>
    <mergeCell ref="A9:A15"/>
    <mergeCell ref="A16:A21"/>
    <mergeCell ref="A22:A29"/>
    <mergeCell ref="B4:B8"/>
    <mergeCell ref="B9:B15"/>
    <mergeCell ref="B16:B21"/>
    <mergeCell ref="B22:B29"/>
    <mergeCell ref="C4:C6"/>
    <mergeCell ref="C7:C8"/>
    <mergeCell ref="C9:C10"/>
    <mergeCell ref="C11:C13"/>
    <mergeCell ref="C14:C15"/>
    <mergeCell ref="C17:C19"/>
    <mergeCell ref="C22:C23"/>
    <mergeCell ref="C24:C25"/>
    <mergeCell ref="C27:C28"/>
    <mergeCell ref="D4:D8"/>
    <mergeCell ref="D9:D13"/>
    <mergeCell ref="D14:D15"/>
    <mergeCell ref="D17:D19"/>
    <mergeCell ref="D22:D23"/>
    <mergeCell ref="D24:D25"/>
    <mergeCell ref="D27:D28"/>
  </mergeCells>
  <printOptions horizontalCentered="1"/>
  <pageMargins left="0.551181102362205" right="0.551181102362205" top="0.590551181102362" bottom="0.590551181102362" header="0.511811023622047" footer="0.511811023622047"/>
  <pageSetup paperSize="9" scale="65" fitToHeight="0"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E13" sqref="E13"/>
    </sheetView>
  </sheetViews>
  <sheetFormatPr defaultColWidth="8.75" defaultRowHeight="12.75"/>
  <cols>
    <col min="1" max="2" width="8.75" style="155"/>
    <col min="3" max="3" width="14.5" style="155" customWidth="1"/>
    <col min="4" max="4" width="21.75" style="156" customWidth="1"/>
    <col min="5" max="5" width="26.375" style="156" customWidth="1"/>
    <col min="6" max="6" width="10.625" style="158"/>
    <col min="7" max="7" width="8.75" style="158"/>
    <col min="8" max="8" width="10.625" style="158"/>
    <col min="9" max="9" width="23.5" style="161" customWidth="1"/>
    <col min="10" max="10" width="21.5" style="160" customWidth="1"/>
    <col min="11" max="16384" width="8.75" style="161"/>
  </cols>
  <sheetData>
    <row r="1" spans="1:1">
      <c r="A1" s="162" t="s">
        <v>135</v>
      </c>
    </row>
    <row r="2" s="154" customFormat="1" ht="22.5" spans="1:10">
      <c r="A2" s="163" t="s">
        <v>136</v>
      </c>
      <c r="B2" s="163"/>
      <c r="C2" s="163"/>
      <c r="D2" s="163"/>
      <c r="E2" s="163"/>
      <c r="F2" s="163"/>
      <c r="G2" s="163"/>
      <c r="H2" s="163"/>
      <c r="I2" s="163"/>
      <c r="J2" s="163"/>
    </row>
    <row r="3" s="155" customFormat="1" spans="1:10">
      <c r="A3" s="88" t="s">
        <v>137</v>
      </c>
      <c r="B3" s="88" t="s">
        <v>138</v>
      </c>
      <c r="C3" s="88"/>
      <c r="D3" s="92" t="s">
        <v>139</v>
      </c>
      <c r="E3" s="92" t="s">
        <v>140</v>
      </c>
      <c r="F3" s="93" t="s">
        <v>141</v>
      </c>
      <c r="G3" s="178" t="s">
        <v>142</v>
      </c>
      <c r="H3" s="178" t="s">
        <v>143</v>
      </c>
      <c r="I3" s="92" t="s">
        <v>144</v>
      </c>
      <c r="J3" s="92" t="s">
        <v>145</v>
      </c>
    </row>
    <row r="4" s="155" customFormat="1" spans="1:10">
      <c r="A4" s="88"/>
      <c r="B4" s="88" t="s">
        <v>146</v>
      </c>
      <c r="C4" s="88" t="s">
        <v>147</v>
      </c>
      <c r="D4" s="92"/>
      <c r="E4" s="92"/>
      <c r="F4" s="93"/>
      <c r="G4" s="179"/>
      <c r="H4" s="179"/>
      <c r="I4" s="92"/>
      <c r="J4" s="92"/>
    </row>
    <row r="5" ht="24" spans="1:10">
      <c r="A5" s="123">
        <v>1</v>
      </c>
      <c r="B5" s="124" t="s">
        <v>148</v>
      </c>
      <c r="C5" s="123" t="s">
        <v>149</v>
      </c>
      <c r="D5" s="125" t="s">
        <v>150</v>
      </c>
      <c r="E5" s="125" t="s">
        <v>151</v>
      </c>
      <c r="F5" s="126">
        <v>50</v>
      </c>
      <c r="G5" s="126">
        <v>0</v>
      </c>
      <c r="H5" s="131">
        <f t="shared" ref="H5:H27" si="0">F5-G5</f>
        <v>50</v>
      </c>
      <c r="I5" s="125" t="s">
        <v>151</v>
      </c>
      <c r="J5" s="133" t="s">
        <v>152</v>
      </c>
    </row>
    <row r="6" ht="24" spans="1:10">
      <c r="A6" s="123">
        <v>2</v>
      </c>
      <c r="B6" s="124" t="s">
        <v>153</v>
      </c>
      <c r="C6" s="123" t="s">
        <v>154</v>
      </c>
      <c r="D6" s="125" t="s">
        <v>155</v>
      </c>
      <c r="E6" s="125" t="s">
        <v>156</v>
      </c>
      <c r="F6" s="126">
        <v>100</v>
      </c>
      <c r="G6" s="126">
        <v>0</v>
      </c>
      <c r="H6" s="131">
        <f t="shared" si="0"/>
        <v>100</v>
      </c>
      <c r="I6" s="125" t="s">
        <v>157</v>
      </c>
      <c r="J6" s="133" t="s">
        <v>152</v>
      </c>
    </row>
    <row r="7" ht="24" spans="1:10">
      <c r="A7" s="123">
        <v>3</v>
      </c>
      <c r="B7" s="124" t="s">
        <v>153</v>
      </c>
      <c r="C7" s="123" t="s">
        <v>154</v>
      </c>
      <c r="D7" s="125" t="s">
        <v>158</v>
      </c>
      <c r="E7" s="125" t="s">
        <v>156</v>
      </c>
      <c r="F7" s="126">
        <v>500</v>
      </c>
      <c r="G7" s="126">
        <v>295</v>
      </c>
      <c r="H7" s="131">
        <f t="shared" si="0"/>
        <v>205</v>
      </c>
      <c r="I7" s="125" t="s">
        <v>157</v>
      </c>
      <c r="J7" s="140">
        <v>44012</v>
      </c>
    </row>
    <row r="8" ht="24" spans="1:10">
      <c r="A8" s="123">
        <v>4</v>
      </c>
      <c r="B8" s="124" t="s">
        <v>153</v>
      </c>
      <c r="C8" s="123" t="s">
        <v>159</v>
      </c>
      <c r="D8" s="125" t="s">
        <v>160</v>
      </c>
      <c r="E8" s="125" t="s">
        <v>161</v>
      </c>
      <c r="F8" s="126">
        <v>50</v>
      </c>
      <c r="G8" s="126">
        <v>0</v>
      </c>
      <c r="H8" s="131">
        <f t="shared" si="0"/>
        <v>50</v>
      </c>
      <c r="I8" s="125" t="s">
        <v>157</v>
      </c>
      <c r="J8" s="133" t="s">
        <v>152</v>
      </c>
    </row>
    <row r="9" ht="24.75" spans="1:10">
      <c r="A9" s="123">
        <v>5</v>
      </c>
      <c r="B9" s="124" t="s">
        <v>153</v>
      </c>
      <c r="C9" s="129" t="s">
        <v>162</v>
      </c>
      <c r="D9" s="130" t="s">
        <v>163</v>
      </c>
      <c r="E9" s="130" t="s">
        <v>164</v>
      </c>
      <c r="F9" s="131">
        <v>100</v>
      </c>
      <c r="G9" s="131">
        <v>0</v>
      </c>
      <c r="H9" s="131">
        <f t="shared" si="0"/>
        <v>100</v>
      </c>
      <c r="I9" s="132" t="s">
        <v>165</v>
      </c>
      <c r="J9" s="133" t="s">
        <v>152</v>
      </c>
    </row>
    <row r="10" spans="1:10">
      <c r="A10" s="123">
        <v>6</v>
      </c>
      <c r="B10" s="124" t="s">
        <v>166</v>
      </c>
      <c r="C10" s="123" t="s">
        <v>154</v>
      </c>
      <c r="D10" s="125" t="s">
        <v>167</v>
      </c>
      <c r="E10" s="125" t="s">
        <v>168</v>
      </c>
      <c r="F10" s="126">
        <v>50</v>
      </c>
      <c r="G10" s="126">
        <v>0</v>
      </c>
      <c r="H10" s="131">
        <f t="shared" si="0"/>
        <v>50</v>
      </c>
      <c r="I10" s="125" t="s">
        <v>169</v>
      </c>
      <c r="J10" s="133" t="s">
        <v>152</v>
      </c>
    </row>
    <row r="11" ht="24.95" customHeight="1" spans="1:10">
      <c r="A11" s="123">
        <v>7</v>
      </c>
      <c r="B11" s="133" t="s">
        <v>170</v>
      </c>
      <c r="C11" s="123" t="s">
        <v>171</v>
      </c>
      <c r="D11" s="125" t="s">
        <v>172</v>
      </c>
      <c r="E11" s="125" t="s">
        <v>151</v>
      </c>
      <c r="F11" s="126">
        <v>50</v>
      </c>
      <c r="G11" s="126">
        <v>0</v>
      </c>
      <c r="H11" s="131">
        <f t="shared" si="0"/>
        <v>50</v>
      </c>
      <c r="I11" s="125" t="s">
        <v>151</v>
      </c>
      <c r="J11" s="133" t="s">
        <v>152</v>
      </c>
    </row>
    <row r="12" ht="24.75" spans="1:10">
      <c r="A12" s="123">
        <v>8</v>
      </c>
      <c r="B12" s="133" t="s">
        <v>170</v>
      </c>
      <c r="C12" s="133" t="s">
        <v>173</v>
      </c>
      <c r="D12" s="130" t="s">
        <v>174</v>
      </c>
      <c r="E12" s="130" t="s">
        <v>175</v>
      </c>
      <c r="F12" s="134">
        <v>100</v>
      </c>
      <c r="G12" s="134">
        <v>0</v>
      </c>
      <c r="H12" s="131">
        <f t="shared" si="0"/>
        <v>100</v>
      </c>
      <c r="I12" s="132" t="s">
        <v>165</v>
      </c>
      <c r="J12" s="133" t="s">
        <v>152</v>
      </c>
    </row>
    <row r="13" ht="36" spans="1:10">
      <c r="A13" s="123">
        <v>9</v>
      </c>
      <c r="B13" s="133" t="s">
        <v>170</v>
      </c>
      <c r="C13" s="133" t="s">
        <v>173</v>
      </c>
      <c r="D13" s="125" t="s">
        <v>176</v>
      </c>
      <c r="E13" s="125" t="s">
        <v>177</v>
      </c>
      <c r="F13" s="126">
        <v>50</v>
      </c>
      <c r="G13" s="126">
        <v>0</v>
      </c>
      <c r="H13" s="131">
        <f t="shared" si="0"/>
        <v>50</v>
      </c>
      <c r="I13" s="125" t="s">
        <v>178</v>
      </c>
      <c r="J13" s="133" t="s">
        <v>152</v>
      </c>
    </row>
    <row r="14" spans="1:10">
      <c r="A14" s="123">
        <v>10</v>
      </c>
      <c r="B14" s="133" t="s">
        <v>170</v>
      </c>
      <c r="C14" s="133" t="s">
        <v>173</v>
      </c>
      <c r="D14" s="125" t="s">
        <v>179</v>
      </c>
      <c r="E14" s="125" t="s">
        <v>180</v>
      </c>
      <c r="F14" s="126">
        <v>100</v>
      </c>
      <c r="G14" s="126">
        <v>0</v>
      </c>
      <c r="H14" s="131">
        <f t="shared" si="0"/>
        <v>100</v>
      </c>
      <c r="I14" s="125" t="s">
        <v>181</v>
      </c>
      <c r="J14" s="133" t="s">
        <v>152</v>
      </c>
    </row>
    <row r="15" ht="24.75" spans="1:10">
      <c r="A15" s="123">
        <v>11</v>
      </c>
      <c r="B15" s="133" t="s">
        <v>170</v>
      </c>
      <c r="C15" s="133" t="s">
        <v>173</v>
      </c>
      <c r="D15" s="130" t="s">
        <v>182</v>
      </c>
      <c r="E15" s="130" t="s">
        <v>183</v>
      </c>
      <c r="F15" s="134">
        <v>500</v>
      </c>
      <c r="G15" s="134">
        <v>0</v>
      </c>
      <c r="H15" s="131">
        <f t="shared" si="0"/>
        <v>500</v>
      </c>
      <c r="I15" s="132" t="s">
        <v>165</v>
      </c>
      <c r="J15" s="133" t="s">
        <v>152</v>
      </c>
    </row>
    <row r="16" ht="24" spans="1:10">
      <c r="A16" s="123">
        <v>12</v>
      </c>
      <c r="B16" s="124" t="s">
        <v>184</v>
      </c>
      <c r="C16" s="123" t="s">
        <v>154</v>
      </c>
      <c r="D16" s="125" t="s">
        <v>185</v>
      </c>
      <c r="E16" s="125" t="s">
        <v>156</v>
      </c>
      <c r="F16" s="126">
        <v>500</v>
      </c>
      <c r="G16" s="126">
        <v>370</v>
      </c>
      <c r="H16" s="131">
        <f t="shared" si="0"/>
        <v>130</v>
      </c>
      <c r="I16" s="125" t="s">
        <v>157</v>
      </c>
      <c r="J16" s="140">
        <v>43963</v>
      </c>
    </row>
    <row r="17" ht="24" spans="1:10">
      <c r="A17" s="123">
        <v>13</v>
      </c>
      <c r="B17" s="124" t="s">
        <v>184</v>
      </c>
      <c r="C17" s="124" t="s">
        <v>186</v>
      </c>
      <c r="D17" s="125" t="s">
        <v>187</v>
      </c>
      <c r="E17" s="125" t="s">
        <v>161</v>
      </c>
      <c r="F17" s="126">
        <v>50</v>
      </c>
      <c r="G17" s="126">
        <v>25</v>
      </c>
      <c r="H17" s="131">
        <f t="shared" si="0"/>
        <v>25</v>
      </c>
      <c r="I17" s="125" t="s">
        <v>157</v>
      </c>
      <c r="J17" s="140">
        <v>44175</v>
      </c>
    </row>
    <row r="18" ht="24" spans="1:10">
      <c r="A18" s="123">
        <v>14</v>
      </c>
      <c r="B18" s="124" t="s">
        <v>188</v>
      </c>
      <c r="C18" s="123" t="s">
        <v>154</v>
      </c>
      <c r="D18" s="125" t="s">
        <v>189</v>
      </c>
      <c r="E18" s="125" t="s">
        <v>161</v>
      </c>
      <c r="F18" s="126">
        <v>100</v>
      </c>
      <c r="G18" s="126">
        <v>0</v>
      </c>
      <c r="H18" s="131">
        <f t="shared" si="0"/>
        <v>100</v>
      </c>
      <c r="I18" s="125" t="s">
        <v>157</v>
      </c>
      <c r="J18" s="133" t="s">
        <v>152</v>
      </c>
    </row>
    <row r="19" ht="24.75" spans="1:10">
      <c r="A19" s="123">
        <v>15</v>
      </c>
      <c r="B19" s="127" t="s">
        <v>190</v>
      </c>
      <c r="C19" s="127" t="s">
        <v>191</v>
      </c>
      <c r="D19" s="125" t="s">
        <v>192</v>
      </c>
      <c r="E19" s="125" t="s">
        <v>193</v>
      </c>
      <c r="F19" s="180">
        <v>300</v>
      </c>
      <c r="G19" s="180">
        <v>0</v>
      </c>
      <c r="H19" s="131">
        <f t="shared" si="0"/>
        <v>300</v>
      </c>
      <c r="I19" s="125" t="s">
        <v>194</v>
      </c>
      <c r="J19" s="133" t="s">
        <v>152</v>
      </c>
    </row>
    <row r="20" ht="25.5" spans="1:10">
      <c r="A20" s="123">
        <v>16</v>
      </c>
      <c r="B20" s="124" t="s">
        <v>188</v>
      </c>
      <c r="C20" s="123" t="s">
        <v>195</v>
      </c>
      <c r="D20" s="125" t="s">
        <v>196</v>
      </c>
      <c r="E20" s="125" t="s">
        <v>197</v>
      </c>
      <c r="F20" s="126">
        <v>50</v>
      </c>
      <c r="G20" s="126">
        <v>40</v>
      </c>
      <c r="H20" s="131">
        <f t="shared" si="0"/>
        <v>10</v>
      </c>
      <c r="I20" s="125" t="s">
        <v>198</v>
      </c>
      <c r="J20" s="133" t="s">
        <v>199</v>
      </c>
    </row>
    <row r="21" ht="24.75" spans="1:10">
      <c r="A21" s="123">
        <v>17</v>
      </c>
      <c r="B21" s="123" t="s">
        <v>200</v>
      </c>
      <c r="C21" s="123" t="s">
        <v>201</v>
      </c>
      <c r="D21" s="181" t="s">
        <v>202</v>
      </c>
      <c r="E21" s="181" t="s">
        <v>203</v>
      </c>
      <c r="F21" s="149">
        <v>500</v>
      </c>
      <c r="G21" s="149">
        <v>0</v>
      </c>
      <c r="H21" s="131">
        <f t="shared" si="0"/>
        <v>500</v>
      </c>
      <c r="I21" s="130" t="s">
        <v>165</v>
      </c>
      <c r="J21" s="133" t="s">
        <v>152</v>
      </c>
    </row>
    <row r="22" ht="37.5" spans="1:10">
      <c r="A22" s="123">
        <v>18</v>
      </c>
      <c r="B22" s="124" t="s">
        <v>204</v>
      </c>
      <c r="C22" s="123" t="s">
        <v>205</v>
      </c>
      <c r="D22" s="125" t="s">
        <v>206</v>
      </c>
      <c r="E22" s="125" t="s">
        <v>207</v>
      </c>
      <c r="F22" s="126">
        <v>50</v>
      </c>
      <c r="G22" s="126">
        <v>0</v>
      </c>
      <c r="H22" s="131">
        <f t="shared" si="0"/>
        <v>50</v>
      </c>
      <c r="I22" s="125" t="s">
        <v>181</v>
      </c>
      <c r="J22" s="133" t="s">
        <v>152</v>
      </c>
    </row>
    <row r="23" ht="24" spans="1:10">
      <c r="A23" s="123">
        <v>19</v>
      </c>
      <c r="B23" s="124" t="s">
        <v>208</v>
      </c>
      <c r="C23" s="123" t="s">
        <v>154</v>
      </c>
      <c r="D23" s="125" t="s">
        <v>209</v>
      </c>
      <c r="E23" s="125" t="s">
        <v>161</v>
      </c>
      <c r="F23" s="126">
        <v>100</v>
      </c>
      <c r="G23" s="126">
        <v>80</v>
      </c>
      <c r="H23" s="131">
        <f t="shared" si="0"/>
        <v>20</v>
      </c>
      <c r="I23" s="125" t="s">
        <v>157</v>
      </c>
      <c r="J23" s="140">
        <v>44082</v>
      </c>
    </row>
    <row r="24" ht="24.75" spans="1:10">
      <c r="A24" s="123">
        <v>20</v>
      </c>
      <c r="B24" s="124" t="s">
        <v>210</v>
      </c>
      <c r="C24" s="124" t="s">
        <v>211</v>
      </c>
      <c r="D24" s="125" t="s">
        <v>212</v>
      </c>
      <c r="E24" s="125" t="s">
        <v>213</v>
      </c>
      <c r="F24" s="126">
        <v>40</v>
      </c>
      <c r="G24" s="126">
        <v>0</v>
      </c>
      <c r="H24" s="131">
        <f t="shared" si="0"/>
        <v>40</v>
      </c>
      <c r="I24" s="125" t="s">
        <v>198</v>
      </c>
      <c r="J24" s="133" t="s">
        <v>152</v>
      </c>
    </row>
    <row r="25" ht="24" spans="1:10">
      <c r="A25" s="123">
        <v>21</v>
      </c>
      <c r="B25" s="124" t="s">
        <v>210</v>
      </c>
      <c r="C25" s="123" t="s">
        <v>214</v>
      </c>
      <c r="D25" s="125" t="s">
        <v>215</v>
      </c>
      <c r="E25" s="125" t="s">
        <v>151</v>
      </c>
      <c r="F25" s="126">
        <v>50</v>
      </c>
      <c r="G25" s="126">
        <v>0</v>
      </c>
      <c r="H25" s="131">
        <f t="shared" si="0"/>
        <v>50</v>
      </c>
      <c r="I25" s="125" t="s">
        <v>151</v>
      </c>
      <c r="J25" s="133" t="s">
        <v>152</v>
      </c>
    </row>
    <row r="26" ht="24" spans="1:10">
      <c r="A26" s="123">
        <v>22</v>
      </c>
      <c r="B26" s="124" t="s">
        <v>210</v>
      </c>
      <c r="C26" s="123" t="s">
        <v>154</v>
      </c>
      <c r="D26" s="125" t="s">
        <v>216</v>
      </c>
      <c r="E26" s="125" t="s">
        <v>217</v>
      </c>
      <c r="F26" s="126">
        <v>100</v>
      </c>
      <c r="G26" s="126">
        <v>37.5</v>
      </c>
      <c r="H26" s="131">
        <f t="shared" si="0"/>
        <v>62.5</v>
      </c>
      <c r="I26" s="125" t="s">
        <v>217</v>
      </c>
      <c r="J26" s="38">
        <v>44126</v>
      </c>
    </row>
    <row r="27" spans="1:10">
      <c r="A27" s="123">
        <v>23</v>
      </c>
      <c r="B27" s="124" t="s">
        <v>210</v>
      </c>
      <c r="C27" s="123" t="s">
        <v>218</v>
      </c>
      <c r="D27" s="125" t="s">
        <v>219</v>
      </c>
      <c r="E27" s="125" t="s">
        <v>220</v>
      </c>
      <c r="F27" s="126">
        <v>30</v>
      </c>
      <c r="G27" s="126">
        <v>0</v>
      </c>
      <c r="H27" s="131">
        <f t="shared" si="0"/>
        <v>30</v>
      </c>
      <c r="I27" s="125" t="s">
        <v>221</v>
      </c>
      <c r="J27" s="133" t="s">
        <v>152</v>
      </c>
    </row>
    <row r="28" ht="24" spans="1:10">
      <c r="A28" s="123">
        <v>24</v>
      </c>
      <c r="B28" s="182" t="s">
        <v>222</v>
      </c>
      <c r="C28" s="97" t="s">
        <v>223</v>
      </c>
      <c r="D28" s="183" t="s">
        <v>224</v>
      </c>
      <c r="E28" s="183" t="s">
        <v>225</v>
      </c>
      <c r="F28" s="126">
        <v>25</v>
      </c>
      <c r="G28" s="126">
        <v>0</v>
      </c>
      <c r="H28" s="126">
        <v>25</v>
      </c>
      <c r="I28" s="183" t="s">
        <v>226</v>
      </c>
      <c r="J28" s="133" t="s">
        <v>152</v>
      </c>
    </row>
    <row r="29" ht="24.75" spans="1:10">
      <c r="A29" s="123">
        <v>25</v>
      </c>
      <c r="B29" s="124" t="s">
        <v>227</v>
      </c>
      <c r="C29" s="123" t="s">
        <v>228</v>
      </c>
      <c r="D29" s="125" t="s">
        <v>229</v>
      </c>
      <c r="E29" s="125" t="s">
        <v>230</v>
      </c>
      <c r="F29" s="126">
        <v>50</v>
      </c>
      <c r="G29" s="126">
        <v>0</v>
      </c>
      <c r="H29" s="131">
        <f>F29-G29</f>
        <v>50</v>
      </c>
      <c r="I29" s="125" t="s">
        <v>198</v>
      </c>
      <c r="J29" s="133" t="s">
        <v>152</v>
      </c>
    </row>
    <row r="30" s="177" customFormat="1" spans="1:10">
      <c r="A30" s="88"/>
      <c r="B30" s="88"/>
      <c r="C30" s="88"/>
      <c r="D30" s="88" t="s">
        <v>231</v>
      </c>
      <c r="E30" s="88"/>
      <c r="F30" s="184">
        <f>SUM(F5:F29)</f>
        <v>3595</v>
      </c>
      <c r="G30" s="184">
        <f>SUM(G5:G29)</f>
        <v>847.5</v>
      </c>
      <c r="H30" s="184">
        <f>SUM(H5:H29)</f>
        <v>2747.5</v>
      </c>
      <c r="I30" s="88"/>
      <c r="J30" s="92"/>
    </row>
  </sheetData>
  <mergeCells count="10">
    <mergeCell ref="A2:J2"/>
    <mergeCell ref="B3:C3"/>
    <mergeCell ref="A3:A4"/>
    <mergeCell ref="D3:D4"/>
    <mergeCell ref="E3:E4"/>
    <mergeCell ref="F3:F4"/>
    <mergeCell ref="G3:G4"/>
    <mergeCell ref="H3:H4"/>
    <mergeCell ref="I3:I4"/>
    <mergeCell ref="J3:J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13" sqref="E13"/>
    </sheetView>
  </sheetViews>
  <sheetFormatPr defaultColWidth="8.75" defaultRowHeight="12.75" outlineLevelCol="7"/>
  <cols>
    <col min="1" max="2" width="8.75" style="155"/>
    <col min="3" max="3" width="14.5" style="155" customWidth="1"/>
    <col min="4" max="4" width="21.75" style="156" customWidth="1"/>
    <col min="5" max="5" width="26.375" style="157" customWidth="1"/>
    <col min="6" max="6" width="8.75" style="158"/>
    <col min="7" max="7" width="27.5" style="159" customWidth="1"/>
    <col min="8" max="8" width="21.5" style="160" customWidth="1"/>
    <col min="9" max="16384" width="8.75" style="161"/>
  </cols>
  <sheetData>
    <row r="1" spans="1:1">
      <c r="A1" s="162" t="s">
        <v>232</v>
      </c>
    </row>
    <row r="2" s="154" customFormat="1" ht="22.5" spans="1:8">
      <c r="A2" s="163" t="s">
        <v>233</v>
      </c>
      <c r="B2" s="163"/>
      <c r="C2" s="163"/>
      <c r="D2" s="163"/>
      <c r="E2" s="164"/>
      <c r="F2" s="163"/>
      <c r="G2" s="164"/>
      <c r="H2" s="163"/>
    </row>
    <row r="3" s="155" customFormat="1" spans="1:8">
      <c r="A3" s="88" t="s">
        <v>137</v>
      </c>
      <c r="B3" s="88" t="s">
        <v>138</v>
      </c>
      <c r="C3" s="88"/>
      <c r="D3" s="92" t="s">
        <v>139</v>
      </c>
      <c r="E3" s="92" t="s">
        <v>140</v>
      </c>
      <c r="F3" s="93" t="s">
        <v>141</v>
      </c>
      <c r="G3" s="92" t="s">
        <v>144</v>
      </c>
      <c r="H3" s="92" t="s">
        <v>145</v>
      </c>
    </row>
    <row r="4" s="155" customFormat="1" spans="1:8">
      <c r="A4" s="88"/>
      <c r="B4" s="88" t="s">
        <v>146</v>
      </c>
      <c r="C4" s="88" t="s">
        <v>147</v>
      </c>
      <c r="D4" s="92"/>
      <c r="E4" s="92"/>
      <c r="F4" s="93"/>
      <c r="G4" s="92"/>
      <c r="H4" s="92"/>
    </row>
    <row r="5" spans="1:8">
      <c r="A5" s="123">
        <v>1</v>
      </c>
      <c r="B5" s="124" t="s">
        <v>234</v>
      </c>
      <c r="C5" s="123" t="s">
        <v>235</v>
      </c>
      <c r="D5" s="125" t="s">
        <v>236</v>
      </c>
      <c r="E5" s="125" t="s">
        <v>237</v>
      </c>
      <c r="F5" s="165">
        <v>100</v>
      </c>
      <c r="G5" s="127" t="s">
        <v>194</v>
      </c>
      <c r="H5" s="166" t="s">
        <v>238</v>
      </c>
    </row>
    <row r="6" ht="25.5" spans="1:8">
      <c r="A6" s="123">
        <v>2</v>
      </c>
      <c r="B6" s="167" t="s">
        <v>239</v>
      </c>
      <c r="C6" s="168" t="s">
        <v>240</v>
      </c>
      <c r="D6" s="169" t="s">
        <v>241</v>
      </c>
      <c r="E6" s="169" t="s">
        <v>242</v>
      </c>
      <c r="F6" s="170">
        <v>100</v>
      </c>
      <c r="G6" s="171" t="s">
        <v>165</v>
      </c>
      <c r="H6" s="172" t="s">
        <v>243</v>
      </c>
    </row>
    <row r="7" ht="25.5" spans="1:8">
      <c r="A7" s="123">
        <v>3</v>
      </c>
      <c r="B7" s="123" t="s">
        <v>244</v>
      </c>
      <c r="C7" s="123" t="s">
        <v>245</v>
      </c>
      <c r="D7" s="173" t="s">
        <v>246</v>
      </c>
      <c r="E7" s="130" t="s">
        <v>247</v>
      </c>
      <c r="F7" s="174">
        <v>100</v>
      </c>
      <c r="G7" s="175" t="s">
        <v>165</v>
      </c>
      <c r="H7" s="130" t="s">
        <v>248</v>
      </c>
    </row>
    <row r="8" ht="25.5" spans="1:8">
      <c r="A8" s="123">
        <v>4</v>
      </c>
      <c r="B8" s="123" t="s">
        <v>244</v>
      </c>
      <c r="C8" s="123" t="s">
        <v>249</v>
      </c>
      <c r="D8" s="173" t="s">
        <v>250</v>
      </c>
      <c r="E8" s="130" t="s">
        <v>251</v>
      </c>
      <c r="F8" s="174">
        <v>100</v>
      </c>
      <c r="G8" s="175" t="s">
        <v>165</v>
      </c>
      <c r="H8" s="130" t="s">
        <v>252</v>
      </c>
    </row>
    <row r="9" ht="25.5" spans="1:8">
      <c r="A9" s="123">
        <v>5</v>
      </c>
      <c r="B9" s="123" t="s">
        <v>253</v>
      </c>
      <c r="C9" s="123" t="s">
        <v>228</v>
      </c>
      <c r="D9" s="173" t="s">
        <v>254</v>
      </c>
      <c r="E9" s="130" t="s">
        <v>255</v>
      </c>
      <c r="F9" s="174">
        <v>160</v>
      </c>
      <c r="G9" s="132" t="s">
        <v>165</v>
      </c>
      <c r="H9" s="130" t="s">
        <v>256</v>
      </c>
    </row>
    <row r="10" ht="25.5" spans="1:8">
      <c r="A10" s="123">
        <v>6</v>
      </c>
      <c r="B10" s="123" t="s">
        <v>244</v>
      </c>
      <c r="C10" s="123" t="s">
        <v>257</v>
      </c>
      <c r="D10" s="173" t="s">
        <v>258</v>
      </c>
      <c r="E10" s="130" t="s">
        <v>259</v>
      </c>
      <c r="F10" s="174">
        <v>100</v>
      </c>
      <c r="G10" s="132" t="s">
        <v>165</v>
      </c>
      <c r="H10" s="130" t="s">
        <v>260</v>
      </c>
    </row>
    <row r="11" spans="1:8">
      <c r="A11" s="123"/>
      <c r="B11" s="123"/>
      <c r="C11" s="123"/>
      <c r="D11" s="97" t="s">
        <v>22</v>
      </c>
      <c r="E11" s="130"/>
      <c r="F11" s="176">
        <f>SUM(F5:F10)</f>
        <v>660</v>
      </c>
      <c r="G11" s="132"/>
      <c r="H11" s="133"/>
    </row>
  </sheetData>
  <autoFilter xmlns:etc="http://www.wps.cn/officeDocument/2017/etCustomData" ref="A4:H11" etc:filterBottomFollowUsedRange="0">
    <extLst/>
  </autoFilter>
  <mergeCells count="8">
    <mergeCell ref="A2:H2"/>
    <mergeCell ref="B3:C3"/>
    <mergeCell ref="A3:A4"/>
    <mergeCell ref="D3:D4"/>
    <mergeCell ref="E3:E4"/>
    <mergeCell ref="F3:F4"/>
    <mergeCell ref="G3:G4"/>
    <mergeCell ref="H3:H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selection activeCell="E13" sqref="E13"/>
    </sheetView>
  </sheetViews>
  <sheetFormatPr defaultColWidth="8.75" defaultRowHeight="13.5" outlineLevelCol="7"/>
  <cols>
    <col min="1" max="2" width="8.75" style="83"/>
    <col min="3" max="3" width="14.5" style="83" customWidth="1"/>
    <col min="4" max="4" width="21.75" style="85" customWidth="1"/>
    <col min="5" max="5" width="26.375" style="85" customWidth="1"/>
    <col min="6" max="6" width="8.75" style="120"/>
    <col min="7" max="7" width="23.5" style="81" customWidth="1"/>
    <col min="8" max="8" width="21.5" style="121" customWidth="1"/>
    <col min="9" max="16380" width="8.75" style="81"/>
  </cols>
  <sheetData>
    <row r="1" s="81" customFormat="1" ht="12.75" spans="1:8">
      <c r="A1" s="84" t="s">
        <v>261</v>
      </c>
      <c r="B1" s="83"/>
      <c r="C1" s="122"/>
      <c r="D1" s="85"/>
      <c r="E1" s="85"/>
      <c r="F1" s="120"/>
      <c r="H1" s="121"/>
    </row>
    <row r="2" s="82" customFormat="1" ht="22.5" spans="1:8">
      <c r="A2" s="86" t="s">
        <v>262</v>
      </c>
      <c r="B2" s="86"/>
      <c r="C2" s="86"/>
      <c r="D2" s="86"/>
      <c r="E2" s="86"/>
      <c r="F2" s="86"/>
      <c r="G2" s="86"/>
      <c r="H2" s="86"/>
    </row>
    <row r="3" s="83" customFormat="1" ht="12.75" spans="1:8">
      <c r="A3" s="88" t="s">
        <v>137</v>
      </c>
      <c r="B3" s="88" t="s">
        <v>138</v>
      </c>
      <c r="C3" s="88"/>
      <c r="D3" s="92" t="s">
        <v>139</v>
      </c>
      <c r="E3" s="92" t="s">
        <v>140</v>
      </c>
      <c r="F3" s="93" t="s">
        <v>141</v>
      </c>
      <c r="G3" s="92" t="s">
        <v>144</v>
      </c>
      <c r="H3" s="92" t="s">
        <v>145</v>
      </c>
    </row>
    <row r="4" s="83" customFormat="1" ht="12.75" spans="1:8">
      <c r="A4" s="88"/>
      <c r="B4" s="88" t="s">
        <v>146</v>
      </c>
      <c r="C4" s="88" t="s">
        <v>147</v>
      </c>
      <c r="D4" s="92"/>
      <c r="E4" s="92"/>
      <c r="F4" s="93"/>
      <c r="G4" s="92"/>
      <c r="H4" s="92"/>
    </row>
    <row r="5" s="81" customFormat="1" ht="24.75" spans="1:8">
      <c r="A5" s="123">
        <v>1</v>
      </c>
      <c r="B5" s="124" t="s">
        <v>148</v>
      </c>
      <c r="C5" s="123" t="s">
        <v>263</v>
      </c>
      <c r="D5" s="125" t="s">
        <v>264</v>
      </c>
      <c r="E5" s="125" t="s">
        <v>265</v>
      </c>
      <c r="F5" s="126">
        <v>100</v>
      </c>
      <c r="G5" s="127" t="s">
        <v>194</v>
      </c>
      <c r="H5" s="128">
        <v>44286</v>
      </c>
    </row>
    <row r="6" s="81" customFormat="1" ht="24.75" spans="1:8">
      <c r="A6" s="123">
        <v>2</v>
      </c>
      <c r="B6" s="124" t="s">
        <v>153</v>
      </c>
      <c r="C6" s="129" t="s">
        <v>266</v>
      </c>
      <c r="D6" s="130" t="s">
        <v>267</v>
      </c>
      <c r="E6" s="130" t="s">
        <v>268</v>
      </c>
      <c r="F6" s="131">
        <v>100</v>
      </c>
      <c r="G6" s="132" t="s">
        <v>165</v>
      </c>
      <c r="H6" s="128">
        <v>44273</v>
      </c>
    </row>
    <row r="7" s="81" customFormat="1" ht="24" spans="1:8">
      <c r="A7" s="123">
        <v>3</v>
      </c>
      <c r="B7" s="133" t="s">
        <v>170</v>
      </c>
      <c r="C7" s="133" t="s">
        <v>269</v>
      </c>
      <c r="D7" s="130" t="s">
        <v>270</v>
      </c>
      <c r="E7" s="130" t="s">
        <v>271</v>
      </c>
      <c r="F7" s="134">
        <v>50</v>
      </c>
      <c r="G7" s="135" t="s">
        <v>272</v>
      </c>
      <c r="H7" s="128">
        <v>44277</v>
      </c>
    </row>
    <row r="8" s="81" customFormat="1" ht="22.5" spans="1:8">
      <c r="A8" s="123">
        <v>4</v>
      </c>
      <c r="B8" s="136" t="s">
        <v>273</v>
      </c>
      <c r="C8" s="133" t="s">
        <v>269</v>
      </c>
      <c r="D8" s="137" t="s">
        <v>274</v>
      </c>
      <c r="E8" s="138" t="s">
        <v>275</v>
      </c>
      <c r="F8" s="139">
        <v>50</v>
      </c>
      <c r="G8" s="137" t="s">
        <v>276</v>
      </c>
      <c r="H8" s="140">
        <v>44286</v>
      </c>
    </row>
    <row r="9" s="81" customFormat="1" ht="34.5" spans="1:8">
      <c r="A9" s="123">
        <v>5</v>
      </c>
      <c r="B9" s="136" t="s">
        <v>273</v>
      </c>
      <c r="C9" s="133" t="s">
        <v>269</v>
      </c>
      <c r="D9" s="141" t="s">
        <v>277</v>
      </c>
      <c r="E9" s="141" t="s">
        <v>278</v>
      </c>
      <c r="F9" s="139">
        <v>50</v>
      </c>
      <c r="G9" s="142" t="s">
        <v>279</v>
      </c>
      <c r="H9" s="143">
        <v>44280</v>
      </c>
    </row>
    <row r="10" s="81" customFormat="1" ht="12.75" spans="1:8">
      <c r="A10" s="123">
        <v>6</v>
      </c>
      <c r="B10" s="136" t="s">
        <v>273</v>
      </c>
      <c r="C10" s="133" t="s">
        <v>269</v>
      </c>
      <c r="D10" s="141" t="s">
        <v>277</v>
      </c>
      <c r="E10" s="104" t="s">
        <v>280</v>
      </c>
      <c r="F10" s="139">
        <v>50</v>
      </c>
      <c r="G10" s="141" t="s">
        <v>281</v>
      </c>
      <c r="H10" s="143">
        <v>44280</v>
      </c>
    </row>
    <row r="11" s="81" customFormat="1" ht="24.75" spans="1:8">
      <c r="A11" s="123">
        <v>7</v>
      </c>
      <c r="B11" s="124" t="s">
        <v>166</v>
      </c>
      <c r="C11" s="144" t="s">
        <v>282</v>
      </c>
      <c r="D11" s="125" t="s">
        <v>283</v>
      </c>
      <c r="E11" s="125" t="s">
        <v>284</v>
      </c>
      <c r="F11" s="145">
        <v>40</v>
      </c>
      <c r="G11" s="146" t="s">
        <v>272</v>
      </c>
      <c r="H11" s="147" t="s">
        <v>285</v>
      </c>
    </row>
    <row r="12" s="81" customFormat="1" ht="24.75" spans="1:8">
      <c r="A12" s="123">
        <v>8</v>
      </c>
      <c r="B12" s="124" t="s">
        <v>166</v>
      </c>
      <c r="C12" s="144" t="s">
        <v>263</v>
      </c>
      <c r="D12" s="125" t="s">
        <v>286</v>
      </c>
      <c r="E12" s="125" t="s">
        <v>287</v>
      </c>
      <c r="F12" s="145">
        <v>50</v>
      </c>
      <c r="G12" s="146" t="s">
        <v>272</v>
      </c>
      <c r="H12" s="147">
        <v>44314</v>
      </c>
    </row>
    <row r="13" s="81" customFormat="1" ht="24.75" spans="1:8">
      <c r="A13" s="123">
        <v>9</v>
      </c>
      <c r="B13" s="124" t="s">
        <v>166</v>
      </c>
      <c r="C13" s="144" t="s">
        <v>263</v>
      </c>
      <c r="D13" s="125" t="s">
        <v>288</v>
      </c>
      <c r="E13" s="125" t="s">
        <v>289</v>
      </c>
      <c r="F13" s="145">
        <v>50</v>
      </c>
      <c r="G13" s="146" t="s">
        <v>272</v>
      </c>
      <c r="H13" s="147" t="s">
        <v>290</v>
      </c>
    </row>
    <row r="14" s="81" customFormat="1" ht="24.75" spans="1:8">
      <c r="A14" s="123">
        <v>10</v>
      </c>
      <c r="B14" s="133" t="s">
        <v>170</v>
      </c>
      <c r="C14" s="133" t="s">
        <v>173</v>
      </c>
      <c r="D14" s="125" t="s">
        <v>291</v>
      </c>
      <c r="E14" s="125" t="s">
        <v>292</v>
      </c>
      <c r="F14" s="134">
        <v>50</v>
      </c>
      <c r="G14" s="130" t="s">
        <v>272</v>
      </c>
      <c r="H14" s="128">
        <v>44314</v>
      </c>
    </row>
    <row r="15" s="81" customFormat="1" ht="12.75" spans="1:8">
      <c r="A15" s="123">
        <v>11</v>
      </c>
      <c r="B15" s="136" t="s">
        <v>273</v>
      </c>
      <c r="C15" s="133" t="s">
        <v>293</v>
      </c>
      <c r="D15" s="137" t="s">
        <v>294</v>
      </c>
      <c r="E15" s="138" t="s">
        <v>295</v>
      </c>
      <c r="F15" s="139">
        <v>50</v>
      </c>
      <c r="G15" s="137" t="s">
        <v>296</v>
      </c>
      <c r="H15" s="143">
        <v>44314</v>
      </c>
    </row>
    <row r="16" s="81" customFormat="1" ht="12.75" spans="1:8">
      <c r="A16" s="123">
        <v>12</v>
      </c>
      <c r="B16" s="136" t="s">
        <v>273</v>
      </c>
      <c r="C16" s="133" t="s">
        <v>297</v>
      </c>
      <c r="D16" s="137" t="s">
        <v>298</v>
      </c>
      <c r="E16" s="137" t="s">
        <v>299</v>
      </c>
      <c r="F16" s="139">
        <v>50</v>
      </c>
      <c r="G16" s="137" t="s">
        <v>300</v>
      </c>
      <c r="H16" s="143">
        <v>44295</v>
      </c>
    </row>
    <row r="17" s="81" customFormat="1" ht="12.75" spans="1:8">
      <c r="A17" s="123">
        <v>13</v>
      </c>
      <c r="B17" s="136" t="s">
        <v>273</v>
      </c>
      <c r="C17" s="133" t="s">
        <v>297</v>
      </c>
      <c r="D17" s="137" t="s">
        <v>301</v>
      </c>
      <c r="E17" s="137" t="s">
        <v>302</v>
      </c>
      <c r="F17" s="139">
        <v>50</v>
      </c>
      <c r="G17" s="137" t="s">
        <v>303</v>
      </c>
      <c r="H17" s="140">
        <v>44280</v>
      </c>
    </row>
    <row r="18" s="81" customFormat="1" ht="23.25" spans="1:8">
      <c r="A18" s="123">
        <v>14</v>
      </c>
      <c r="B18" s="136" t="s">
        <v>273</v>
      </c>
      <c r="C18" s="133" t="s">
        <v>304</v>
      </c>
      <c r="D18" s="141" t="s">
        <v>305</v>
      </c>
      <c r="E18" s="148" t="s">
        <v>306</v>
      </c>
      <c r="F18" s="139">
        <v>30</v>
      </c>
      <c r="G18" s="141" t="s">
        <v>307</v>
      </c>
      <c r="H18" s="140">
        <v>44305</v>
      </c>
    </row>
    <row r="19" s="81" customFormat="1" ht="23.25" spans="1:8">
      <c r="A19" s="123">
        <v>15</v>
      </c>
      <c r="B19" s="136" t="s">
        <v>273</v>
      </c>
      <c r="C19" s="133" t="s">
        <v>304</v>
      </c>
      <c r="D19" s="141" t="s">
        <v>308</v>
      </c>
      <c r="E19" s="141" t="s">
        <v>309</v>
      </c>
      <c r="F19" s="139">
        <v>40</v>
      </c>
      <c r="G19" s="141" t="s">
        <v>307</v>
      </c>
      <c r="H19" s="140">
        <v>44305</v>
      </c>
    </row>
    <row r="20" s="81" customFormat="1" ht="23.25" spans="1:8">
      <c r="A20" s="123">
        <v>16</v>
      </c>
      <c r="B20" s="136" t="s">
        <v>273</v>
      </c>
      <c r="C20" s="133" t="s">
        <v>293</v>
      </c>
      <c r="D20" s="141" t="s">
        <v>294</v>
      </c>
      <c r="E20" s="148" t="s">
        <v>310</v>
      </c>
      <c r="F20" s="139">
        <v>50</v>
      </c>
      <c r="G20" s="141" t="s">
        <v>311</v>
      </c>
      <c r="H20" s="140">
        <v>44305</v>
      </c>
    </row>
    <row r="21" s="81" customFormat="1" ht="12.75" spans="1:8">
      <c r="A21" s="123">
        <v>17</v>
      </c>
      <c r="B21" s="136" t="s">
        <v>273</v>
      </c>
      <c r="C21" s="133" t="s">
        <v>304</v>
      </c>
      <c r="D21" s="141" t="s">
        <v>308</v>
      </c>
      <c r="E21" s="141" t="s">
        <v>312</v>
      </c>
      <c r="F21" s="139">
        <v>20</v>
      </c>
      <c r="G21" s="141" t="s">
        <v>312</v>
      </c>
      <c r="H21" s="140">
        <v>44305</v>
      </c>
    </row>
    <row r="22" s="81" customFormat="1" ht="24.75" spans="1:8">
      <c r="A22" s="123">
        <v>18</v>
      </c>
      <c r="B22" s="124" t="s">
        <v>313</v>
      </c>
      <c r="C22" s="124" t="s">
        <v>314</v>
      </c>
      <c r="D22" s="130" t="s">
        <v>315</v>
      </c>
      <c r="E22" s="130" t="s">
        <v>316</v>
      </c>
      <c r="F22" s="149">
        <v>150</v>
      </c>
      <c r="G22" s="132" t="s">
        <v>165</v>
      </c>
      <c r="H22" s="128">
        <v>44306</v>
      </c>
    </row>
    <row r="23" s="81" customFormat="1" ht="24.75" spans="1:8">
      <c r="A23" s="123">
        <v>19</v>
      </c>
      <c r="B23" s="133" t="s">
        <v>317</v>
      </c>
      <c r="C23" s="133" t="s">
        <v>214</v>
      </c>
      <c r="D23" s="130" t="s">
        <v>318</v>
      </c>
      <c r="E23" s="130" t="s">
        <v>319</v>
      </c>
      <c r="F23" s="134">
        <v>100</v>
      </c>
      <c r="G23" s="130" t="s">
        <v>165</v>
      </c>
      <c r="H23" s="128">
        <v>44298</v>
      </c>
    </row>
    <row r="24" s="81" customFormat="1" ht="23.25" spans="1:8">
      <c r="A24" s="123">
        <v>20</v>
      </c>
      <c r="B24" s="136" t="s">
        <v>320</v>
      </c>
      <c r="C24" s="133" t="s">
        <v>321</v>
      </c>
      <c r="D24" s="12" t="s">
        <v>322</v>
      </c>
      <c r="E24" s="12" t="s">
        <v>323</v>
      </c>
      <c r="F24" s="139">
        <v>50</v>
      </c>
      <c r="G24" s="12" t="s">
        <v>311</v>
      </c>
      <c r="H24" s="143">
        <v>44281</v>
      </c>
    </row>
    <row r="25" s="81" customFormat="1" ht="12.75" spans="1:8">
      <c r="A25" s="123">
        <v>21</v>
      </c>
      <c r="B25" s="136" t="s">
        <v>324</v>
      </c>
      <c r="C25" s="133" t="s">
        <v>245</v>
      </c>
      <c r="D25" s="137" t="s">
        <v>325</v>
      </c>
      <c r="E25" s="137" t="s">
        <v>326</v>
      </c>
      <c r="F25" s="139">
        <v>50</v>
      </c>
      <c r="G25" s="137" t="s">
        <v>327</v>
      </c>
      <c r="H25" s="140">
        <v>44284</v>
      </c>
    </row>
    <row r="26" s="81" customFormat="1" ht="22.5" spans="1:8">
      <c r="A26" s="123">
        <v>22</v>
      </c>
      <c r="B26" s="136" t="s">
        <v>328</v>
      </c>
      <c r="C26" s="133" t="s">
        <v>329</v>
      </c>
      <c r="D26" s="137" t="s">
        <v>330</v>
      </c>
      <c r="E26" s="138" t="s">
        <v>331</v>
      </c>
      <c r="F26" s="139">
        <v>50</v>
      </c>
      <c r="G26" s="137" t="s">
        <v>300</v>
      </c>
      <c r="H26" s="143">
        <v>44265</v>
      </c>
    </row>
    <row r="27" s="81" customFormat="1" ht="22.5" spans="1:8">
      <c r="A27" s="123">
        <v>23</v>
      </c>
      <c r="B27" s="136" t="s">
        <v>332</v>
      </c>
      <c r="C27" s="133" t="s">
        <v>333</v>
      </c>
      <c r="D27" s="137" t="s">
        <v>334</v>
      </c>
      <c r="E27" s="137" t="s">
        <v>335</v>
      </c>
      <c r="F27" s="139">
        <v>100</v>
      </c>
      <c r="G27" s="137" t="s">
        <v>276</v>
      </c>
      <c r="H27" s="140">
        <v>44285</v>
      </c>
    </row>
    <row r="28" s="119" customFormat="1" ht="20.1" customHeight="1" spans="1:8">
      <c r="A28" s="150"/>
      <c r="B28" s="150"/>
      <c r="C28" s="150"/>
      <c r="D28" s="151" t="s">
        <v>22</v>
      </c>
      <c r="E28" s="150"/>
      <c r="F28" s="152">
        <f>SUM(F5:F27)</f>
        <v>1380</v>
      </c>
      <c r="G28" s="150"/>
      <c r="H28" s="153"/>
    </row>
  </sheetData>
  <autoFilter xmlns:etc="http://www.wps.cn/officeDocument/2017/etCustomData" ref="A4:XEZ28" etc:filterBottomFollowUsedRange="0">
    <extLst/>
  </autoFilter>
  <mergeCells count="8">
    <mergeCell ref="A2:H2"/>
    <mergeCell ref="B3:C3"/>
    <mergeCell ref="A3:A4"/>
    <mergeCell ref="D3:D4"/>
    <mergeCell ref="E3:E4"/>
    <mergeCell ref="F3:F4"/>
    <mergeCell ref="G3:G4"/>
    <mergeCell ref="H3:H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I26"/>
  <sheetViews>
    <sheetView workbookViewId="0">
      <selection activeCell="A1" sqref="A1:I2"/>
    </sheetView>
  </sheetViews>
  <sheetFormatPr defaultColWidth="8.75" defaultRowHeight="13.5"/>
  <cols>
    <col min="4" max="5" width="20" customWidth="1"/>
    <col min="9" max="9" width="17.5" customWidth="1"/>
  </cols>
  <sheetData>
    <row r="1" s="81" customFormat="1" ht="12.75" spans="1:9">
      <c r="A1" s="84" t="s">
        <v>336</v>
      </c>
      <c r="B1" s="83"/>
      <c r="C1" s="83"/>
      <c r="D1" s="83"/>
      <c r="E1" s="85"/>
      <c r="F1" s="85"/>
      <c r="G1" s="85"/>
      <c r="H1" s="85"/>
      <c r="I1" s="117"/>
    </row>
    <row r="2" s="82" customFormat="1" ht="22.5" spans="1:9">
      <c r="A2" s="86" t="s">
        <v>337</v>
      </c>
      <c r="B2" s="86"/>
      <c r="C2" s="86"/>
      <c r="D2" s="86"/>
      <c r="E2" s="86"/>
      <c r="F2" s="86"/>
      <c r="G2" s="86"/>
      <c r="H2" s="86"/>
      <c r="I2" s="86"/>
    </row>
    <row r="3" s="83" customFormat="1" ht="12.75" spans="1:9">
      <c r="A3" s="87" t="s">
        <v>2</v>
      </c>
      <c r="B3" s="87" t="s">
        <v>338</v>
      </c>
      <c r="C3" s="88"/>
      <c r="D3" s="89" t="s">
        <v>339</v>
      </c>
      <c r="E3" s="89" t="s">
        <v>340</v>
      </c>
      <c r="F3" s="90" t="s">
        <v>341</v>
      </c>
      <c r="G3" s="91" t="s">
        <v>342</v>
      </c>
      <c r="H3" s="91" t="s">
        <v>343</v>
      </c>
      <c r="I3" s="89" t="s">
        <v>344</v>
      </c>
    </row>
    <row r="4" s="83" customFormat="1" ht="12.75" spans="1:9">
      <c r="A4" s="88"/>
      <c r="B4" s="87" t="s">
        <v>345</v>
      </c>
      <c r="C4" s="87" t="s">
        <v>346</v>
      </c>
      <c r="D4" s="92"/>
      <c r="E4" s="92"/>
      <c r="F4" s="93"/>
      <c r="G4" s="94"/>
      <c r="H4" s="94"/>
      <c r="I4" s="92"/>
    </row>
    <row r="5" ht="30" customHeight="1" spans="1:9">
      <c r="A5" s="95">
        <v>1</v>
      </c>
      <c r="B5" s="96" t="s">
        <v>347</v>
      </c>
      <c r="C5" s="97" t="s">
        <v>348</v>
      </c>
      <c r="D5" s="98" t="s">
        <v>349</v>
      </c>
      <c r="E5" s="98" t="s">
        <v>350</v>
      </c>
      <c r="F5" s="95">
        <v>100</v>
      </c>
      <c r="G5" s="95"/>
      <c r="H5" s="95"/>
      <c r="I5" s="118" t="s">
        <v>351</v>
      </c>
    </row>
    <row r="6" ht="30" customHeight="1" spans="1:9">
      <c r="A6" s="95">
        <v>2</v>
      </c>
      <c r="B6" s="96" t="s">
        <v>352</v>
      </c>
      <c r="C6" s="99" t="s">
        <v>348</v>
      </c>
      <c r="D6" s="98" t="s">
        <v>353</v>
      </c>
      <c r="E6" s="98" t="s">
        <v>354</v>
      </c>
      <c r="F6" s="100">
        <v>50</v>
      </c>
      <c r="G6" s="100"/>
      <c r="H6" s="100"/>
      <c r="I6" s="118" t="s">
        <v>355</v>
      </c>
    </row>
    <row r="7" ht="30" customHeight="1" spans="1:9">
      <c r="A7" s="95">
        <v>3</v>
      </c>
      <c r="B7" s="96" t="s">
        <v>356</v>
      </c>
      <c r="C7" s="99" t="s">
        <v>357</v>
      </c>
      <c r="D7" s="98" t="s">
        <v>358</v>
      </c>
      <c r="E7" s="98" t="s">
        <v>359</v>
      </c>
      <c r="F7" s="100">
        <v>100</v>
      </c>
      <c r="G7" s="100"/>
      <c r="H7" s="100"/>
      <c r="I7" s="118" t="s">
        <v>351</v>
      </c>
    </row>
    <row r="8" ht="30" customHeight="1" spans="1:9">
      <c r="A8" s="95"/>
      <c r="B8" s="96" t="s">
        <v>360</v>
      </c>
      <c r="C8" s="96" t="s">
        <v>361</v>
      </c>
      <c r="D8" s="96" t="s">
        <v>362</v>
      </c>
      <c r="E8" s="96" t="s">
        <v>363</v>
      </c>
      <c r="F8" s="101">
        <v>100</v>
      </c>
      <c r="G8" s="101">
        <f>F8-H8</f>
        <v>95.121</v>
      </c>
      <c r="H8" s="101">
        <v>4.879</v>
      </c>
      <c r="I8" s="118" t="s">
        <v>364</v>
      </c>
    </row>
    <row r="9" ht="30" customHeight="1" spans="1:9">
      <c r="A9" s="95"/>
      <c r="B9" s="96" t="s">
        <v>365</v>
      </c>
      <c r="C9" s="96" t="s">
        <v>366</v>
      </c>
      <c r="D9" s="96" t="s">
        <v>367</v>
      </c>
      <c r="E9" s="96" t="s">
        <v>368</v>
      </c>
      <c r="F9" s="101">
        <v>50</v>
      </c>
      <c r="G9" s="101">
        <v>49.38</v>
      </c>
      <c r="H9" s="101">
        <f>F9-G9</f>
        <v>0.619999999999997</v>
      </c>
      <c r="I9" s="118" t="s">
        <v>369</v>
      </c>
    </row>
    <row r="10" ht="20.1" customHeight="1" spans="1:9">
      <c r="A10" s="95">
        <v>4</v>
      </c>
      <c r="B10" s="102" t="s">
        <v>347</v>
      </c>
      <c r="C10" s="99" t="s">
        <v>370</v>
      </c>
      <c r="D10" s="103" t="s">
        <v>371</v>
      </c>
      <c r="E10" s="104" t="s">
        <v>372</v>
      </c>
      <c r="F10" s="37">
        <v>50</v>
      </c>
      <c r="G10" s="37"/>
      <c r="H10" s="37"/>
      <c r="I10" s="104" t="s">
        <v>372</v>
      </c>
    </row>
    <row r="11" ht="20.1" customHeight="1" spans="1:9">
      <c r="A11" s="95">
        <v>5</v>
      </c>
      <c r="B11" s="102" t="s">
        <v>347</v>
      </c>
      <c r="C11" s="99" t="s">
        <v>348</v>
      </c>
      <c r="D11" s="103" t="s">
        <v>373</v>
      </c>
      <c r="E11" s="105" t="s">
        <v>374</v>
      </c>
      <c r="F11" s="58">
        <v>50</v>
      </c>
      <c r="G11" s="58"/>
      <c r="H11" s="58"/>
      <c r="I11" s="105" t="s">
        <v>375</v>
      </c>
    </row>
    <row r="12" ht="20.1" customHeight="1" spans="1:9">
      <c r="A12" s="95">
        <v>6</v>
      </c>
      <c r="B12" s="102" t="s">
        <v>347</v>
      </c>
      <c r="C12" s="99" t="s">
        <v>376</v>
      </c>
      <c r="D12" s="103" t="s">
        <v>377</v>
      </c>
      <c r="E12" s="106" t="s">
        <v>225</v>
      </c>
      <c r="F12" s="107">
        <v>50</v>
      </c>
      <c r="G12" s="107"/>
      <c r="H12" s="107"/>
      <c r="I12" s="106" t="s">
        <v>226</v>
      </c>
    </row>
    <row r="13" ht="20.1" customHeight="1" spans="1:9">
      <c r="A13" s="95">
        <v>7</v>
      </c>
      <c r="B13" s="102" t="s">
        <v>347</v>
      </c>
      <c r="C13" s="99" t="s">
        <v>378</v>
      </c>
      <c r="D13" s="103" t="s">
        <v>379</v>
      </c>
      <c r="E13" s="108" t="s">
        <v>372</v>
      </c>
      <c r="F13" s="109">
        <v>50</v>
      </c>
      <c r="G13" s="109"/>
      <c r="H13" s="109"/>
      <c r="I13" s="108" t="s">
        <v>372</v>
      </c>
    </row>
    <row r="14" ht="20.1" customHeight="1" spans="1:9">
      <c r="A14" s="95">
        <v>8</v>
      </c>
      <c r="B14" s="102" t="s">
        <v>380</v>
      </c>
      <c r="C14" s="99" t="s">
        <v>381</v>
      </c>
      <c r="D14" s="103" t="s">
        <v>382</v>
      </c>
      <c r="E14" s="108" t="s">
        <v>372</v>
      </c>
      <c r="F14" s="57">
        <v>50</v>
      </c>
      <c r="G14" s="55"/>
      <c r="H14" s="55"/>
      <c r="I14" s="108" t="s">
        <v>372</v>
      </c>
    </row>
    <row r="15" ht="20.1" customHeight="1" spans="1:9">
      <c r="A15" s="95">
        <v>9</v>
      </c>
      <c r="B15" s="102" t="s">
        <v>380</v>
      </c>
      <c r="C15" s="99" t="s">
        <v>383</v>
      </c>
      <c r="D15" s="103" t="s">
        <v>384</v>
      </c>
      <c r="E15" s="108" t="s">
        <v>372</v>
      </c>
      <c r="F15" s="55">
        <v>50</v>
      </c>
      <c r="G15" s="55"/>
      <c r="H15" s="55"/>
      <c r="I15" s="108" t="s">
        <v>372</v>
      </c>
    </row>
    <row r="16" ht="20.1" customHeight="1" spans="1:9">
      <c r="A16" s="95">
        <v>10</v>
      </c>
      <c r="B16" s="102" t="s">
        <v>352</v>
      </c>
      <c r="C16" s="99" t="s">
        <v>361</v>
      </c>
      <c r="D16" s="103" t="s">
        <v>385</v>
      </c>
      <c r="E16" s="110" t="s">
        <v>386</v>
      </c>
      <c r="F16" s="111">
        <v>110</v>
      </c>
      <c r="G16" s="111"/>
      <c r="H16" s="111"/>
      <c r="I16" s="108" t="s">
        <v>387</v>
      </c>
    </row>
    <row r="17" ht="20.1" customHeight="1" spans="1:9">
      <c r="A17" s="95">
        <v>11</v>
      </c>
      <c r="B17" s="102" t="s">
        <v>352</v>
      </c>
      <c r="C17" s="99" t="s">
        <v>361</v>
      </c>
      <c r="D17" s="103" t="s">
        <v>388</v>
      </c>
      <c r="E17" s="108" t="s">
        <v>386</v>
      </c>
      <c r="F17" s="111">
        <v>80</v>
      </c>
      <c r="G17" s="111"/>
      <c r="H17" s="111"/>
      <c r="I17" s="108" t="s">
        <v>387</v>
      </c>
    </row>
    <row r="18" ht="20.1" customHeight="1" spans="1:9">
      <c r="A18" s="95">
        <v>12</v>
      </c>
      <c r="B18" s="102" t="s">
        <v>352</v>
      </c>
      <c r="C18" s="99" t="s">
        <v>389</v>
      </c>
      <c r="D18" s="103" t="s">
        <v>390</v>
      </c>
      <c r="E18" s="108" t="s">
        <v>391</v>
      </c>
      <c r="F18" s="111">
        <v>30</v>
      </c>
      <c r="G18" s="111"/>
      <c r="H18" s="111"/>
      <c r="I18" s="108" t="s">
        <v>392</v>
      </c>
    </row>
    <row r="19" ht="20.1" customHeight="1" spans="1:9">
      <c r="A19" s="95">
        <v>13</v>
      </c>
      <c r="B19" s="102" t="s">
        <v>393</v>
      </c>
      <c r="C19" s="99" t="s">
        <v>394</v>
      </c>
      <c r="D19" s="103" t="s">
        <v>395</v>
      </c>
      <c r="E19" s="112" t="s">
        <v>396</v>
      </c>
      <c r="F19" s="107">
        <v>50</v>
      </c>
      <c r="G19" s="107"/>
      <c r="H19" s="107"/>
      <c r="I19" s="104" t="s">
        <v>397</v>
      </c>
    </row>
    <row r="20" ht="20.1" customHeight="1" spans="1:9">
      <c r="A20" s="95">
        <v>14</v>
      </c>
      <c r="B20" s="102" t="s">
        <v>398</v>
      </c>
      <c r="C20" s="99" t="s">
        <v>399</v>
      </c>
      <c r="D20" s="103" t="s">
        <v>400</v>
      </c>
      <c r="E20" s="108" t="s">
        <v>372</v>
      </c>
      <c r="F20" s="109">
        <v>50</v>
      </c>
      <c r="G20" s="109"/>
      <c r="H20" s="109"/>
      <c r="I20" s="108" t="s">
        <v>372</v>
      </c>
    </row>
    <row r="21" ht="20.1" customHeight="1" spans="1:9">
      <c r="A21" s="95">
        <v>15</v>
      </c>
      <c r="B21" s="102" t="s">
        <v>398</v>
      </c>
      <c r="C21" s="99" t="s">
        <v>399</v>
      </c>
      <c r="D21" s="103" t="s">
        <v>401</v>
      </c>
      <c r="E21" s="108" t="s">
        <v>402</v>
      </c>
      <c r="F21" s="113">
        <v>100</v>
      </c>
      <c r="G21" s="113"/>
      <c r="H21" s="113"/>
      <c r="I21" s="108" t="s">
        <v>403</v>
      </c>
    </row>
    <row r="22" ht="20.1" customHeight="1" spans="1:9">
      <c r="A22" s="95">
        <v>16</v>
      </c>
      <c r="B22" s="102" t="s">
        <v>404</v>
      </c>
      <c r="C22" s="99" t="s">
        <v>361</v>
      </c>
      <c r="D22" s="103" t="s">
        <v>405</v>
      </c>
      <c r="E22" s="108" t="s">
        <v>374</v>
      </c>
      <c r="F22" s="109">
        <v>50</v>
      </c>
      <c r="G22" s="109"/>
      <c r="H22" s="109"/>
      <c r="I22" s="108" t="s">
        <v>375</v>
      </c>
    </row>
    <row r="23" ht="20.1" customHeight="1" spans="1:9">
      <c r="A23" s="95">
        <v>17</v>
      </c>
      <c r="B23" s="102" t="s">
        <v>356</v>
      </c>
      <c r="C23" s="99" t="s">
        <v>357</v>
      </c>
      <c r="D23" s="103" t="s">
        <v>358</v>
      </c>
      <c r="E23" s="114" t="s">
        <v>406</v>
      </c>
      <c r="F23" s="115">
        <v>50</v>
      </c>
      <c r="G23" s="115"/>
      <c r="H23" s="115"/>
      <c r="I23" s="114" t="s">
        <v>397</v>
      </c>
    </row>
    <row r="24" ht="20.1" customHeight="1" spans="1:9">
      <c r="A24" s="95">
        <v>18</v>
      </c>
      <c r="B24" s="102" t="s">
        <v>347</v>
      </c>
      <c r="C24" s="99" t="s">
        <v>407</v>
      </c>
      <c r="D24" s="103" t="s">
        <v>408</v>
      </c>
      <c r="E24" s="9" t="s">
        <v>409</v>
      </c>
      <c r="F24" s="57">
        <v>500</v>
      </c>
      <c r="G24" s="57"/>
      <c r="H24" s="57"/>
      <c r="I24" s="9" t="s">
        <v>410</v>
      </c>
    </row>
    <row r="25" ht="20.1" customHeight="1" spans="1:9">
      <c r="A25" s="95">
        <v>19</v>
      </c>
      <c r="B25" s="116" t="s">
        <v>347</v>
      </c>
      <c r="C25" s="99" t="s">
        <v>378</v>
      </c>
      <c r="D25" s="104" t="s">
        <v>411</v>
      </c>
      <c r="E25" s="104" t="s">
        <v>409</v>
      </c>
      <c r="F25" s="57">
        <v>100</v>
      </c>
      <c r="G25" s="57"/>
      <c r="H25" s="57"/>
      <c r="I25" s="104" t="s">
        <v>410</v>
      </c>
    </row>
    <row r="26" spans="1:9">
      <c r="A26" s="95">
        <v>20</v>
      </c>
      <c r="B26" s="116" t="s">
        <v>347</v>
      </c>
      <c r="C26" s="99" t="s">
        <v>376</v>
      </c>
      <c r="D26" s="104" t="s">
        <v>412</v>
      </c>
      <c r="E26" s="104" t="s">
        <v>410</v>
      </c>
      <c r="F26" s="61">
        <v>100</v>
      </c>
      <c r="G26" s="61"/>
      <c r="H26" s="61"/>
      <c r="I26" s="104" t="s">
        <v>410</v>
      </c>
    </row>
  </sheetData>
  <mergeCells count="9">
    <mergeCell ref="A2:I2"/>
    <mergeCell ref="B3:C3"/>
    <mergeCell ref="A3:A4"/>
    <mergeCell ref="D3:D4"/>
    <mergeCell ref="E3:E4"/>
    <mergeCell ref="F3:F4"/>
    <mergeCell ref="G3:G4"/>
    <mergeCell ref="H3:H4"/>
    <mergeCell ref="I3:I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3"/>
  <sheetViews>
    <sheetView topLeftCell="A87" workbookViewId="0">
      <selection activeCell="J40" sqref="J40"/>
    </sheetView>
  </sheetViews>
  <sheetFormatPr defaultColWidth="9" defaultRowHeight="13.5"/>
  <cols>
    <col min="1" max="2" width="9" style="22"/>
    <col min="3" max="5" width="14.125" style="22" customWidth="1"/>
    <col min="6" max="6" width="9" style="22"/>
    <col min="7" max="7" width="13.25" style="22" customWidth="1"/>
    <col min="8" max="8" width="16.5" style="22" customWidth="1"/>
    <col min="9" max="10" width="10.375" style="22"/>
    <col min="11" max="11" width="11.625" style="22"/>
    <col min="12" max="13" width="9" style="22"/>
    <col min="14" max="14" width="10.5" style="22"/>
    <col min="15" max="16384" width="9" style="22"/>
  </cols>
  <sheetData>
    <row r="1" spans="1:9">
      <c r="A1" s="2" t="s">
        <v>336</v>
      </c>
      <c r="B1" s="3"/>
      <c r="C1" s="3"/>
      <c r="D1" s="3"/>
      <c r="E1" s="4"/>
      <c r="F1" s="4"/>
      <c r="G1" s="4"/>
      <c r="H1" s="4"/>
      <c r="I1" s="21"/>
    </row>
    <row r="2" ht="33" customHeight="1" spans="1:12">
      <c r="A2" s="5" t="s">
        <v>413</v>
      </c>
      <c r="B2" s="5"/>
      <c r="C2" s="5"/>
      <c r="D2" s="5"/>
      <c r="E2" s="5"/>
      <c r="F2" s="5"/>
      <c r="G2" s="5"/>
      <c r="H2" s="5"/>
      <c r="I2" s="5"/>
      <c r="J2" s="5"/>
      <c r="K2" s="5"/>
      <c r="L2" s="5"/>
    </row>
    <row r="3" spans="1:12">
      <c r="A3" s="29" t="s">
        <v>414</v>
      </c>
      <c r="B3" s="30"/>
      <c r="C3" s="30"/>
      <c r="D3" s="30"/>
      <c r="E3" s="31"/>
      <c r="F3" s="29" t="s">
        <v>415</v>
      </c>
      <c r="G3" s="30"/>
      <c r="H3" s="30"/>
      <c r="I3" s="30"/>
      <c r="J3" s="30"/>
      <c r="K3" s="29" t="s">
        <v>416</v>
      </c>
      <c r="L3" s="30"/>
    </row>
    <row r="4" spans="1:12">
      <c r="A4" s="29" t="s">
        <v>2</v>
      </c>
      <c r="B4" s="29" t="s">
        <v>417</v>
      </c>
      <c r="C4" s="29" t="s">
        <v>418</v>
      </c>
      <c r="D4" s="29" t="s">
        <v>419</v>
      </c>
      <c r="E4" s="32" t="s">
        <v>420</v>
      </c>
      <c r="F4" s="33" t="s">
        <v>421</v>
      </c>
      <c r="G4" s="29" t="s">
        <v>422</v>
      </c>
      <c r="H4" s="30"/>
      <c r="I4" s="30"/>
      <c r="J4" s="29" t="s">
        <v>423</v>
      </c>
      <c r="K4" s="33" t="s">
        <v>424</v>
      </c>
      <c r="L4" s="52" t="s">
        <v>425</v>
      </c>
    </row>
    <row r="5" spans="1:12">
      <c r="A5" s="30"/>
      <c r="B5" s="30"/>
      <c r="C5" s="30"/>
      <c r="D5" s="30"/>
      <c r="E5" s="31"/>
      <c r="F5" s="34"/>
      <c r="G5" s="35" t="s">
        <v>426</v>
      </c>
      <c r="H5" s="35" t="s">
        <v>427</v>
      </c>
      <c r="I5" s="33" t="s">
        <v>428</v>
      </c>
      <c r="J5" s="30"/>
      <c r="K5" s="34"/>
      <c r="L5" s="53"/>
    </row>
    <row r="6" ht="22.5" spans="1:12">
      <c r="A6" s="7">
        <v>1</v>
      </c>
      <c r="B6" s="36" t="s">
        <v>429</v>
      </c>
      <c r="C6" s="36" t="s">
        <v>430</v>
      </c>
      <c r="D6" s="7" t="s">
        <v>431</v>
      </c>
      <c r="E6" s="7" t="s">
        <v>431</v>
      </c>
      <c r="F6" s="37">
        <v>50</v>
      </c>
      <c r="G6" s="38">
        <v>44012</v>
      </c>
      <c r="H6" s="39">
        <v>44040</v>
      </c>
      <c r="I6" s="37">
        <v>50</v>
      </c>
      <c r="J6" s="54">
        <v>1</v>
      </c>
      <c r="K6" s="55">
        <v>0</v>
      </c>
      <c r="L6" s="56">
        <v>0</v>
      </c>
    </row>
    <row r="7" ht="22.5" spans="1:12">
      <c r="A7" s="7">
        <v>2</v>
      </c>
      <c r="B7" s="36" t="s">
        <v>429</v>
      </c>
      <c r="C7" s="36" t="s">
        <v>432</v>
      </c>
      <c r="D7" s="7" t="s">
        <v>431</v>
      </c>
      <c r="E7" s="40" t="s">
        <v>431</v>
      </c>
      <c r="F7" s="37">
        <v>50</v>
      </c>
      <c r="G7" s="38">
        <v>44012</v>
      </c>
      <c r="H7" s="39">
        <v>44029</v>
      </c>
      <c r="I7" s="37">
        <v>50</v>
      </c>
      <c r="J7" s="54">
        <v>1</v>
      </c>
      <c r="K7" s="57">
        <v>49</v>
      </c>
      <c r="L7" s="56">
        <v>0.98</v>
      </c>
    </row>
    <row r="8" ht="22.5" spans="1:12">
      <c r="A8" s="7">
        <v>3</v>
      </c>
      <c r="B8" s="36" t="s">
        <v>429</v>
      </c>
      <c r="C8" s="41" t="s">
        <v>433</v>
      </c>
      <c r="D8" s="10" t="s">
        <v>434</v>
      </c>
      <c r="E8" s="10" t="s">
        <v>435</v>
      </c>
      <c r="F8" s="37">
        <v>110</v>
      </c>
      <c r="G8" s="42" t="s">
        <v>436</v>
      </c>
      <c r="H8" s="43" t="s">
        <v>437</v>
      </c>
      <c r="I8" s="58">
        <v>110</v>
      </c>
      <c r="J8" s="54">
        <v>1</v>
      </c>
      <c r="K8" s="58">
        <v>0</v>
      </c>
      <c r="L8" s="56">
        <v>0</v>
      </c>
    </row>
    <row r="9" ht="22.5" spans="1:12">
      <c r="A9" s="7">
        <v>4</v>
      </c>
      <c r="B9" s="36" t="s">
        <v>429</v>
      </c>
      <c r="C9" s="36" t="s">
        <v>438</v>
      </c>
      <c r="D9" s="7" t="s">
        <v>439</v>
      </c>
      <c r="E9" s="7" t="s">
        <v>440</v>
      </c>
      <c r="F9" s="37">
        <v>100</v>
      </c>
      <c r="G9" s="39">
        <v>44012</v>
      </c>
      <c r="H9" s="39">
        <v>44076</v>
      </c>
      <c r="I9" s="37">
        <v>100</v>
      </c>
      <c r="J9" s="54">
        <v>1</v>
      </c>
      <c r="K9" s="7">
        <v>46.43</v>
      </c>
      <c r="L9" s="56">
        <v>0.4643</v>
      </c>
    </row>
    <row r="10" ht="22.5" spans="1:12">
      <c r="A10" s="7">
        <v>5</v>
      </c>
      <c r="B10" s="36" t="s">
        <v>429</v>
      </c>
      <c r="C10" s="10" t="s">
        <v>441</v>
      </c>
      <c r="D10" s="10" t="s">
        <v>327</v>
      </c>
      <c r="E10" s="10" t="s">
        <v>326</v>
      </c>
      <c r="F10" s="37">
        <v>50</v>
      </c>
      <c r="G10" s="42" t="s">
        <v>436</v>
      </c>
      <c r="H10" s="43" t="s">
        <v>437</v>
      </c>
      <c r="I10" s="58">
        <v>50</v>
      </c>
      <c r="J10" s="54">
        <v>1</v>
      </c>
      <c r="K10" s="59">
        <v>0</v>
      </c>
      <c r="L10" s="56">
        <v>0</v>
      </c>
    </row>
    <row r="11" ht="23.25" spans="1:12">
      <c r="A11" s="7">
        <v>6</v>
      </c>
      <c r="B11" s="36" t="s">
        <v>429</v>
      </c>
      <c r="C11" s="7" t="s">
        <v>442</v>
      </c>
      <c r="D11" s="7" t="s">
        <v>296</v>
      </c>
      <c r="E11" s="40" t="s">
        <v>295</v>
      </c>
      <c r="F11" s="37">
        <v>25</v>
      </c>
      <c r="G11" s="39">
        <v>44012</v>
      </c>
      <c r="H11" s="39">
        <v>44076</v>
      </c>
      <c r="I11" s="37">
        <v>25</v>
      </c>
      <c r="J11" s="54">
        <v>1</v>
      </c>
      <c r="K11" s="7">
        <v>15</v>
      </c>
      <c r="L11" s="56">
        <v>0.6</v>
      </c>
    </row>
    <row r="12" ht="22.5" spans="1:12">
      <c r="A12" s="7">
        <v>7</v>
      </c>
      <c r="B12" s="36" t="s">
        <v>429</v>
      </c>
      <c r="C12" s="7" t="s">
        <v>443</v>
      </c>
      <c r="D12" s="7" t="s">
        <v>296</v>
      </c>
      <c r="E12" s="7" t="s">
        <v>295</v>
      </c>
      <c r="F12" s="37">
        <v>50</v>
      </c>
      <c r="G12" s="39">
        <v>44012</v>
      </c>
      <c r="H12" s="39">
        <v>44215</v>
      </c>
      <c r="I12" s="37">
        <v>50</v>
      </c>
      <c r="J12" s="54">
        <v>1</v>
      </c>
      <c r="K12" s="7">
        <v>0</v>
      </c>
      <c r="L12" s="56">
        <v>0</v>
      </c>
    </row>
    <row r="13" ht="22.5" spans="1:12">
      <c r="A13" s="7">
        <v>8</v>
      </c>
      <c r="B13" s="36" t="s">
        <v>429</v>
      </c>
      <c r="C13" s="10" t="s">
        <v>444</v>
      </c>
      <c r="D13" s="10" t="s">
        <v>445</v>
      </c>
      <c r="E13" s="10" t="s">
        <v>446</v>
      </c>
      <c r="F13" s="37">
        <v>30</v>
      </c>
      <c r="G13" s="43" t="s">
        <v>436</v>
      </c>
      <c r="H13" s="43" t="s">
        <v>447</v>
      </c>
      <c r="I13" s="59">
        <v>30</v>
      </c>
      <c r="J13" s="54">
        <v>1</v>
      </c>
      <c r="K13" s="59">
        <v>0.955</v>
      </c>
      <c r="L13" s="56">
        <v>0.0318333333333333</v>
      </c>
    </row>
    <row r="14" ht="46.5" spans="1:12">
      <c r="A14" s="7">
        <v>9</v>
      </c>
      <c r="B14" s="36" t="s">
        <v>429</v>
      </c>
      <c r="C14" s="44" t="s">
        <v>448</v>
      </c>
      <c r="D14" s="44" t="s">
        <v>449</v>
      </c>
      <c r="E14" s="44" t="s">
        <v>450</v>
      </c>
      <c r="F14" s="37">
        <v>90</v>
      </c>
      <c r="G14" s="43">
        <v>44012</v>
      </c>
      <c r="H14" s="43">
        <v>44076</v>
      </c>
      <c r="I14" s="60">
        <v>90</v>
      </c>
      <c r="J14" s="54">
        <v>1</v>
      </c>
      <c r="K14" s="47">
        <v>69.195</v>
      </c>
      <c r="L14" s="56">
        <v>0.768833333333333</v>
      </c>
    </row>
    <row r="15" ht="45" spans="1:12">
      <c r="A15" s="7">
        <v>10</v>
      </c>
      <c r="B15" s="36" t="s">
        <v>429</v>
      </c>
      <c r="C15" s="45" t="s">
        <v>451</v>
      </c>
      <c r="D15" s="45" t="s">
        <v>452</v>
      </c>
      <c r="E15" s="45" t="s">
        <v>453</v>
      </c>
      <c r="F15" s="37">
        <v>50</v>
      </c>
      <c r="G15" s="38">
        <v>44012</v>
      </c>
      <c r="H15" s="38">
        <v>44215</v>
      </c>
      <c r="I15" s="55">
        <v>50</v>
      </c>
      <c r="J15" s="54">
        <v>1</v>
      </c>
      <c r="K15" s="61">
        <v>46.4434</v>
      </c>
      <c r="L15" s="56">
        <v>0.928868</v>
      </c>
    </row>
    <row r="16" ht="33.75" spans="1:12">
      <c r="A16" s="7">
        <v>11</v>
      </c>
      <c r="B16" s="36" t="s">
        <v>429</v>
      </c>
      <c r="C16" s="45" t="s">
        <v>454</v>
      </c>
      <c r="D16" s="45" t="s">
        <v>452</v>
      </c>
      <c r="E16" s="45" t="s">
        <v>455</v>
      </c>
      <c r="F16" s="37">
        <v>50</v>
      </c>
      <c r="G16" s="38">
        <v>44012</v>
      </c>
      <c r="H16" s="38">
        <v>44077</v>
      </c>
      <c r="I16" s="61">
        <v>50</v>
      </c>
      <c r="J16" s="54">
        <v>1</v>
      </c>
      <c r="K16" s="61">
        <v>0</v>
      </c>
      <c r="L16" s="56">
        <v>0</v>
      </c>
    </row>
    <row r="17" ht="34.5" spans="1:12">
      <c r="A17" s="7">
        <v>12</v>
      </c>
      <c r="B17" s="36" t="s">
        <v>429</v>
      </c>
      <c r="C17" s="7" t="s">
        <v>456</v>
      </c>
      <c r="D17" s="7" t="s">
        <v>307</v>
      </c>
      <c r="E17" s="7" t="s">
        <v>457</v>
      </c>
      <c r="F17" s="37">
        <v>50</v>
      </c>
      <c r="G17" s="39">
        <v>44012</v>
      </c>
      <c r="H17" s="39">
        <v>44102</v>
      </c>
      <c r="I17" s="37">
        <v>50</v>
      </c>
      <c r="J17" s="54">
        <v>1</v>
      </c>
      <c r="K17" s="57">
        <v>49.85</v>
      </c>
      <c r="L17" s="56">
        <v>0.997</v>
      </c>
    </row>
    <row r="18" ht="45.75" spans="1:12">
      <c r="A18" s="7">
        <v>13</v>
      </c>
      <c r="B18" s="36" t="s">
        <v>429</v>
      </c>
      <c r="C18" s="7" t="s">
        <v>458</v>
      </c>
      <c r="D18" s="7" t="s">
        <v>307</v>
      </c>
      <c r="E18" s="40" t="s">
        <v>459</v>
      </c>
      <c r="F18" s="37">
        <v>80</v>
      </c>
      <c r="G18" s="38">
        <v>44012</v>
      </c>
      <c r="H18" s="39">
        <v>44127</v>
      </c>
      <c r="I18" s="37">
        <v>80</v>
      </c>
      <c r="J18" s="54">
        <v>1</v>
      </c>
      <c r="K18" s="57">
        <v>56</v>
      </c>
      <c r="L18" s="56">
        <v>0.7</v>
      </c>
    </row>
    <row r="19" ht="58.5" spans="1:12">
      <c r="A19" s="7">
        <v>14</v>
      </c>
      <c r="B19" s="36" t="s">
        <v>429</v>
      </c>
      <c r="C19" s="7" t="s">
        <v>460</v>
      </c>
      <c r="D19" s="45" t="s">
        <v>279</v>
      </c>
      <c r="E19" s="46" t="s">
        <v>461</v>
      </c>
      <c r="F19" s="37">
        <v>50</v>
      </c>
      <c r="G19" s="39">
        <v>44012</v>
      </c>
      <c r="H19" s="38">
        <v>44090</v>
      </c>
      <c r="I19" s="55">
        <v>50</v>
      </c>
      <c r="J19" s="54">
        <v>1</v>
      </c>
      <c r="K19" s="55">
        <v>45.87</v>
      </c>
      <c r="L19" s="56">
        <v>0.9174</v>
      </c>
    </row>
    <row r="20" ht="45.75" spans="1:12">
      <c r="A20" s="7">
        <v>15</v>
      </c>
      <c r="B20" s="36" t="s">
        <v>429</v>
      </c>
      <c r="C20" s="7" t="s">
        <v>462</v>
      </c>
      <c r="D20" s="45" t="s">
        <v>279</v>
      </c>
      <c r="E20" s="46" t="s">
        <v>463</v>
      </c>
      <c r="F20" s="37">
        <v>30</v>
      </c>
      <c r="G20" s="39">
        <v>44012</v>
      </c>
      <c r="H20" s="38">
        <v>44049</v>
      </c>
      <c r="I20" s="61">
        <v>30</v>
      </c>
      <c r="J20" s="54">
        <v>1</v>
      </c>
      <c r="K20" s="62">
        <v>25.31</v>
      </c>
      <c r="L20" s="56">
        <v>0.843666666666667</v>
      </c>
    </row>
    <row r="21" ht="57" spans="1:12">
      <c r="A21" s="7">
        <v>16</v>
      </c>
      <c r="B21" s="36" t="s">
        <v>429</v>
      </c>
      <c r="C21" s="7" t="s">
        <v>464</v>
      </c>
      <c r="D21" s="45" t="s">
        <v>279</v>
      </c>
      <c r="E21" s="46" t="s">
        <v>465</v>
      </c>
      <c r="F21" s="37">
        <v>20</v>
      </c>
      <c r="G21" s="39">
        <v>44012</v>
      </c>
      <c r="H21" s="38">
        <v>44049</v>
      </c>
      <c r="I21" s="55">
        <v>20</v>
      </c>
      <c r="J21" s="54">
        <v>1</v>
      </c>
      <c r="K21" s="61">
        <v>7.09</v>
      </c>
      <c r="L21" s="56">
        <v>0.3545</v>
      </c>
    </row>
    <row r="22" ht="33.75" spans="1:12">
      <c r="A22" s="7">
        <v>17</v>
      </c>
      <c r="B22" s="36" t="s">
        <v>429</v>
      </c>
      <c r="C22" s="45" t="s">
        <v>466</v>
      </c>
      <c r="D22" s="45" t="s">
        <v>467</v>
      </c>
      <c r="E22" s="45" t="s">
        <v>468</v>
      </c>
      <c r="F22" s="37">
        <v>200</v>
      </c>
      <c r="G22" s="47" t="s">
        <v>436</v>
      </c>
      <c r="H22" s="38">
        <v>44136</v>
      </c>
      <c r="I22" s="61">
        <v>200</v>
      </c>
      <c r="J22" s="54">
        <v>1</v>
      </c>
      <c r="K22" s="45">
        <v>0</v>
      </c>
      <c r="L22" s="56">
        <v>0</v>
      </c>
    </row>
    <row r="23" ht="22.5" spans="1:12">
      <c r="A23" s="7">
        <v>18</v>
      </c>
      <c r="B23" s="36" t="s">
        <v>429</v>
      </c>
      <c r="C23" s="45" t="s">
        <v>469</v>
      </c>
      <c r="D23" s="45" t="s">
        <v>431</v>
      </c>
      <c r="E23" s="45" t="s">
        <v>431</v>
      </c>
      <c r="F23" s="37">
        <v>50</v>
      </c>
      <c r="G23" s="38" t="s">
        <v>436</v>
      </c>
      <c r="H23" s="38" t="s">
        <v>470</v>
      </c>
      <c r="I23" s="55">
        <v>50</v>
      </c>
      <c r="J23" s="54">
        <v>1</v>
      </c>
      <c r="K23" s="55">
        <v>0</v>
      </c>
      <c r="L23" s="56">
        <v>0</v>
      </c>
    </row>
    <row r="24" ht="22.5" spans="1:12">
      <c r="A24" s="7">
        <v>19</v>
      </c>
      <c r="B24" s="36" t="s">
        <v>429</v>
      </c>
      <c r="C24" s="7" t="s">
        <v>471</v>
      </c>
      <c r="D24" s="7" t="s">
        <v>300</v>
      </c>
      <c r="E24" s="7" t="s">
        <v>299</v>
      </c>
      <c r="F24" s="37">
        <v>50</v>
      </c>
      <c r="G24" s="38">
        <v>44012</v>
      </c>
      <c r="H24" s="39">
        <v>44042</v>
      </c>
      <c r="I24" s="37">
        <v>50</v>
      </c>
      <c r="J24" s="54">
        <v>1</v>
      </c>
      <c r="K24" s="7">
        <v>48.45</v>
      </c>
      <c r="L24" s="56">
        <v>0.969</v>
      </c>
    </row>
    <row r="25" ht="23.25" spans="1:12">
      <c r="A25" s="7">
        <v>20</v>
      </c>
      <c r="B25" s="36" t="s">
        <v>429</v>
      </c>
      <c r="C25" s="45" t="s">
        <v>472</v>
      </c>
      <c r="D25" s="45" t="s">
        <v>473</v>
      </c>
      <c r="E25" s="45" t="s">
        <v>474</v>
      </c>
      <c r="F25" s="37">
        <v>100</v>
      </c>
      <c r="G25" s="38">
        <v>44074</v>
      </c>
      <c r="H25" s="39">
        <v>44286</v>
      </c>
      <c r="I25" s="37">
        <v>100</v>
      </c>
      <c r="J25" s="54">
        <v>1</v>
      </c>
      <c r="K25" s="7">
        <v>0</v>
      </c>
      <c r="L25" s="56">
        <v>0</v>
      </c>
    </row>
    <row r="26" ht="23.25" spans="1:12">
      <c r="A26" s="7">
        <v>21</v>
      </c>
      <c r="B26" s="36" t="s">
        <v>429</v>
      </c>
      <c r="C26" s="45" t="s">
        <v>475</v>
      </c>
      <c r="D26" s="45" t="s">
        <v>473</v>
      </c>
      <c r="E26" s="45" t="s">
        <v>476</v>
      </c>
      <c r="F26" s="37">
        <v>100</v>
      </c>
      <c r="G26" s="38">
        <v>44074</v>
      </c>
      <c r="H26" s="39">
        <v>44162</v>
      </c>
      <c r="I26" s="37">
        <v>100</v>
      </c>
      <c r="J26" s="54">
        <v>1</v>
      </c>
      <c r="K26" s="7">
        <v>95.121</v>
      </c>
      <c r="L26" s="56">
        <f>K26/I26</f>
        <v>0.95121</v>
      </c>
    </row>
    <row r="27" ht="22.5" spans="1:12">
      <c r="A27" s="7">
        <v>22</v>
      </c>
      <c r="B27" s="36" t="s">
        <v>477</v>
      </c>
      <c r="C27" s="45" t="s">
        <v>478</v>
      </c>
      <c r="D27" s="45" t="s">
        <v>431</v>
      </c>
      <c r="E27" s="45" t="s">
        <v>431</v>
      </c>
      <c r="F27" s="37">
        <v>50</v>
      </c>
      <c r="G27" s="39">
        <v>44012</v>
      </c>
      <c r="H27" s="39">
        <v>44064</v>
      </c>
      <c r="I27" s="57">
        <v>50</v>
      </c>
      <c r="J27" s="54">
        <v>1</v>
      </c>
      <c r="K27" s="57">
        <v>0</v>
      </c>
      <c r="L27" s="56">
        <v>0</v>
      </c>
    </row>
    <row r="28" ht="22.5" spans="1:12">
      <c r="A28" s="7">
        <v>23</v>
      </c>
      <c r="B28" s="36" t="s">
        <v>477</v>
      </c>
      <c r="C28" s="45" t="s">
        <v>479</v>
      </c>
      <c r="D28" s="45" t="s">
        <v>439</v>
      </c>
      <c r="E28" s="45" t="s">
        <v>440</v>
      </c>
      <c r="F28" s="37">
        <v>100</v>
      </c>
      <c r="G28" s="39">
        <v>44012</v>
      </c>
      <c r="H28" s="39">
        <v>44103</v>
      </c>
      <c r="I28" s="63">
        <v>100</v>
      </c>
      <c r="J28" s="54">
        <v>1</v>
      </c>
      <c r="K28" s="63">
        <v>25</v>
      </c>
      <c r="L28" s="56">
        <v>0.25</v>
      </c>
    </row>
    <row r="29" ht="22.5" spans="1:12">
      <c r="A29" s="7">
        <v>24</v>
      </c>
      <c r="B29" s="36" t="s">
        <v>477</v>
      </c>
      <c r="C29" s="36" t="s">
        <v>480</v>
      </c>
      <c r="D29" s="7" t="s">
        <v>439</v>
      </c>
      <c r="E29" s="7" t="s">
        <v>440</v>
      </c>
      <c r="F29" s="37">
        <v>100</v>
      </c>
      <c r="G29" s="39">
        <v>44012</v>
      </c>
      <c r="H29" s="39">
        <v>44096</v>
      </c>
      <c r="I29" s="63">
        <v>100</v>
      </c>
      <c r="J29" s="54">
        <v>1</v>
      </c>
      <c r="K29" s="63">
        <v>65.51</v>
      </c>
      <c r="L29" s="56">
        <v>0.6551</v>
      </c>
    </row>
    <row r="30" ht="22.5" spans="1:12">
      <c r="A30" s="7">
        <v>25</v>
      </c>
      <c r="B30" s="36" t="s">
        <v>477</v>
      </c>
      <c r="C30" s="36" t="s">
        <v>481</v>
      </c>
      <c r="D30" s="7" t="s">
        <v>482</v>
      </c>
      <c r="E30" s="7" t="s">
        <v>483</v>
      </c>
      <c r="F30" s="37">
        <v>1000</v>
      </c>
      <c r="G30" s="39">
        <v>44012</v>
      </c>
      <c r="H30" s="39">
        <v>44099</v>
      </c>
      <c r="I30" s="57">
        <v>1000</v>
      </c>
      <c r="J30" s="54">
        <v>1</v>
      </c>
      <c r="K30" s="57">
        <v>601.55</v>
      </c>
      <c r="L30" s="56">
        <v>0.60155</v>
      </c>
    </row>
    <row r="31" ht="22.5" spans="1:12">
      <c r="A31" s="7">
        <v>26</v>
      </c>
      <c r="B31" s="36" t="s">
        <v>477</v>
      </c>
      <c r="C31" s="7" t="s">
        <v>481</v>
      </c>
      <c r="D31" s="7" t="s">
        <v>482</v>
      </c>
      <c r="E31" s="7" t="s">
        <v>484</v>
      </c>
      <c r="F31" s="37">
        <v>200</v>
      </c>
      <c r="G31" s="39">
        <v>44012</v>
      </c>
      <c r="H31" s="39">
        <v>44099</v>
      </c>
      <c r="I31" s="57">
        <v>200</v>
      </c>
      <c r="J31" s="54">
        <v>1</v>
      </c>
      <c r="K31" s="37">
        <v>195.43</v>
      </c>
      <c r="L31" s="56">
        <v>0.97715</v>
      </c>
    </row>
    <row r="32" ht="35.25" spans="1:12">
      <c r="A32" s="7">
        <v>27</v>
      </c>
      <c r="B32" s="36" t="s">
        <v>477</v>
      </c>
      <c r="C32" s="7" t="s">
        <v>485</v>
      </c>
      <c r="D32" s="7" t="s">
        <v>311</v>
      </c>
      <c r="E32" s="7" t="s">
        <v>486</v>
      </c>
      <c r="F32" s="37">
        <v>50</v>
      </c>
      <c r="G32" s="39">
        <v>44012</v>
      </c>
      <c r="H32" s="39">
        <v>44078</v>
      </c>
      <c r="I32" s="63">
        <v>50</v>
      </c>
      <c r="J32" s="54">
        <v>1</v>
      </c>
      <c r="K32" s="63">
        <v>43.14</v>
      </c>
      <c r="L32" s="56">
        <v>0.8628</v>
      </c>
    </row>
    <row r="33" ht="34.5" spans="1:12">
      <c r="A33" s="7">
        <v>28</v>
      </c>
      <c r="B33" s="36" t="s">
        <v>477</v>
      </c>
      <c r="C33" s="7" t="s">
        <v>487</v>
      </c>
      <c r="D33" s="7" t="s">
        <v>279</v>
      </c>
      <c r="E33" s="7" t="s">
        <v>488</v>
      </c>
      <c r="F33" s="37">
        <v>30</v>
      </c>
      <c r="G33" s="39">
        <v>44012</v>
      </c>
      <c r="H33" s="39">
        <v>44096</v>
      </c>
      <c r="I33" s="57">
        <v>30</v>
      </c>
      <c r="J33" s="54">
        <v>1</v>
      </c>
      <c r="K33" s="37">
        <v>29.48</v>
      </c>
      <c r="L33" s="56">
        <v>0.982666666666667</v>
      </c>
    </row>
    <row r="34" ht="23.25" spans="1:12">
      <c r="A34" s="7">
        <v>29</v>
      </c>
      <c r="B34" s="36" t="s">
        <v>477</v>
      </c>
      <c r="C34" s="45" t="s">
        <v>489</v>
      </c>
      <c r="D34" s="45" t="s">
        <v>281</v>
      </c>
      <c r="E34" s="45" t="s">
        <v>490</v>
      </c>
      <c r="F34" s="37">
        <v>20</v>
      </c>
      <c r="G34" s="38">
        <v>44012</v>
      </c>
      <c r="H34" s="38">
        <v>44078</v>
      </c>
      <c r="I34" s="64">
        <v>20</v>
      </c>
      <c r="J34" s="54">
        <v>1</v>
      </c>
      <c r="K34" s="64">
        <v>8</v>
      </c>
      <c r="L34" s="56">
        <v>0.4</v>
      </c>
    </row>
    <row r="35" ht="22.5" spans="1:12">
      <c r="A35" s="7">
        <v>30</v>
      </c>
      <c r="B35" s="36" t="s">
        <v>477</v>
      </c>
      <c r="C35" s="45" t="s">
        <v>491</v>
      </c>
      <c r="D35" s="45" t="s">
        <v>431</v>
      </c>
      <c r="E35" s="45" t="s">
        <v>431</v>
      </c>
      <c r="F35" s="37">
        <v>50</v>
      </c>
      <c r="G35" s="38">
        <v>44012</v>
      </c>
      <c r="H35" s="38">
        <v>44088</v>
      </c>
      <c r="I35" s="55">
        <v>50</v>
      </c>
      <c r="J35" s="54">
        <v>1</v>
      </c>
      <c r="K35" s="55">
        <v>34.3</v>
      </c>
      <c r="L35" s="56">
        <v>0.686</v>
      </c>
    </row>
    <row r="36" ht="22.5" spans="1:12">
      <c r="A36" s="7">
        <v>31</v>
      </c>
      <c r="B36" s="36" t="s">
        <v>477</v>
      </c>
      <c r="C36" s="36" t="s">
        <v>492</v>
      </c>
      <c r="D36" s="7" t="s">
        <v>439</v>
      </c>
      <c r="E36" s="7" t="s">
        <v>440</v>
      </c>
      <c r="F36" s="37">
        <v>100</v>
      </c>
      <c r="G36" s="39">
        <v>44012</v>
      </c>
      <c r="H36" s="39">
        <v>44096</v>
      </c>
      <c r="I36" s="63">
        <v>100</v>
      </c>
      <c r="J36" s="54">
        <v>1</v>
      </c>
      <c r="K36" s="63">
        <v>7.86</v>
      </c>
      <c r="L36" s="56">
        <v>0.0786</v>
      </c>
    </row>
    <row r="37" ht="22.5" spans="1:12">
      <c r="A37" s="7">
        <v>32</v>
      </c>
      <c r="B37" s="36" t="s">
        <v>477</v>
      </c>
      <c r="C37" s="45" t="s">
        <v>493</v>
      </c>
      <c r="D37" s="45" t="s">
        <v>431</v>
      </c>
      <c r="E37" s="45" t="s">
        <v>431</v>
      </c>
      <c r="F37" s="37">
        <v>50</v>
      </c>
      <c r="G37" s="39">
        <v>44012</v>
      </c>
      <c r="H37" s="39">
        <v>44039</v>
      </c>
      <c r="I37" s="55">
        <v>50</v>
      </c>
      <c r="J37" s="54">
        <v>1</v>
      </c>
      <c r="K37" s="55">
        <v>0</v>
      </c>
      <c r="L37" s="56">
        <v>0</v>
      </c>
    </row>
    <row r="38" ht="22.5" spans="1:12">
      <c r="A38" s="7">
        <v>33</v>
      </c>
      <c r="B38" s="36" t="s">
        <v>273</v>
      </c>
      <c r="C38" s="45" t="s">
        <v>494</v>
      </c>
      <c r="D38" s="45" t="s">
        <v>434</v>
      </c>
      <c r="E38" s="46" t="s">
        <v>435</v>
      </c>
      <c r="F38" s="37">
        <v>110</v>
      </c>
      <c r="G38" s="39">
        <v>44012</v>
      </c>
      <c r="H38" s="39">
        <v>44155</v>
      </c>
      <c r="I38" s="61">
        <v>110</v>
      </c>
      <c r="J38" s="54">
        <v>1</v>
      </c>
      <c r="K38" s="55">
        <v>0</v>
      </c>
      <c r="L38" s="56">
        <v>0</v>
      </c>
    </row>
    <row r="39" ht="22.5" spans="1:12">
      <c r="A39" s="7">
        <v>34</v>
      </c>
      <c r="B39" s="36" t="s">
        <v>273</v>
      </c>
      <c r="C39" s="45" t="s">
        <v>495</v>
      </c>
      <c r="D39" s="45" t="s">
        <v>434</v>
      </c>
      <c r="E39" s="45" t="s">
        <v>435</v>
      </c>
      <c r="F39" s="37">
        <v>80</v>
      </c>
      <c r="G39" s="39">
        <v>44012</v>
      </c>
      <c r="H39" s="39">
        <v>44155</v>
      </c>
      <c r="I39" s="61">
        <v>80</v>
      </c>
      <c r="J39" s="54">
        <v>1</v>
      </c>
      <c r="K39" s="55">
        <v>0</v>
      </c>
      <c r="L39" s="56">
        <v>0</v>
      </c>
    </row>
    <row r="40" ht="24" spans="1:12">
      <c r="A40" s="7">
        <v>35</v>
      </c>
      <c r="B40" s="36" t="s">
        <v>273</v>
      </c>
      <c r="C40" s="48" t="s">
        <v>496</v>
      </c>
      <c r="D40" s="48" t="s">
        <v>403</v>
      </c>
      <c r="E40" s="49" t="s">
        <v>402</v>
      </c>
      <c r="F40" s="37">
        <v>100</v>
      </c>
      <c r="G40" s="38">
        <v>44012</v>
      </c>
      <c r="H40" s="38" t="s">
        <v>497</v>
      </c>
      <c r="I40" s="61">
        <v>100</v>
      </c>
      <c r="J40" s="54">
        <v>1</v>
      </c>
      <c r="K40" s="61">
        <v>1.39</v>
      </c>
      <c r="L40" s="56">
        <v>0.0139</v>
      </c>
    </row>
    <row r="41" ht="22.5" spans="1:12">
      <c r="A41" s="7">
        <v>36</v>
      </c>
      <c r="B41" s="36" t="s">
        <v>273</v>
      </c>
      <c r="C41" s="45" t="s">
        <v>294</v>
      </c>
      <c r="D41" s="50" t="s">
        <v>296</v>
      </c>
      <c r="E41" s="46" t="s">
        <v>295</v>
      </c>
      <c r="F41" s="37">
        <v>50</v>
      </c>
      <c r="G41" s="38">
        <v>44012</v>
      </c>
      <c r="H41" s="38">
        <v>44314</v>
      </c>
      <c r="I41" s="61">
        <v>50</v>
      </c>
      <c r="J41" s="54">
        <v>1</v>
      </c>
      <c r="K41" s="65">
        <v>0</v>
      </c>
      <c r="L41" s="56">
        <v>0</v>
      </c>
    </row>
    <row r="42" ht="22.5" spans="1:12">
      <c r="A42" s="7">
        <v>37</v>
      </c>
      <c r="B42" s="36" t="s">
        <v>273</v>
      </c>
      <c r="C42" s="45" t="s">
        <v>277</v>
      </c>
      <c r="D42" s="45" t="s">
        <v>498</v>
      </c>
      <c r="E42" s="45" t="s">
        <v>499</v>
      </c>
      <c r="F42" s="37">
        <v>30</v>
      </c>
      <c r="G42" s="38">
        <v>44012</v>
      </c>
      <c r="H42" s="38">
        <v>44195</v>
      </c>
      <c r="I42" s="61">
        <v>30</v>
      </c>
      <c r="J42" s="54">
        <v>1</v>
      </c>
      <c r="K42" s="55">
        <v>0</v>
      </c>
      <c r="L42" s="56">
        <v>0</v>
      </c>
    </row>
    <row r="43" ht="34.5" spans="1:12">
      <c r="A43" s="7">
        <v>38</v>
      </c>
      <c r="B43" s="36" t="s">
        <v>273</v>
      </c>
      <c r="C43" s="45" t="s">
        <v>500</v>
      </c>
      <c r="D43" s="45" t="s">
        <v>307</v>
      </c>
      <c r="E43" s="45" t="s">
        <v>501</v>
      </c>
      <c r="F43" s="37">
        <v>50</v>
      </c>
      <c r="G43" s="38">
        <v>44012</v>
      </c>
      <c r="H43" s="38">
        <v>44195</v>
      </c>
      <c r="I43" s="61">
        <v>50</v>
      </c>
      <c r="J43" s="54">
        <v>1</v>
      </c>
      <c r="K43" s="61">
        <v>42.37</v>
      </c>
      <c r="L43" s="56">
        <v>0.8474</v>
      </c>
    </row>
    <row r="44" ht="45.75" spans="1:12">
      <c r="A44" s="7">
        <v>39</v>
      </c>
      <c r="B44" s="36" t="s">
        <v>273</v>
      </c>
      <c r="C44" s="7" t="s">
        <v>277</v>
      </c>
      <c r="D44" s="7" t="s">
        <v>279</v>
      </c>
      <c r="E44" s="7" t="s">
        <v>278</v>
      </c>
      <c r="F44" s="37">
        <v>50</v>
      </c>
      <c r="G44" s="38">
        <v>44012</v>
      </c>
      <c r="H44" s="38">
        <v>44280</v>
      </c>
      <c r="I44" s="37">
        <v>50</v>
      </c>
      <c r="J44" s="54">
        <v>1</v>
      </c>
      <c r="K44" s="57">
        <v>0</v>
      </c>
      <c r="L44" s="56">
        <v>0</v>
      </c>
    </row>
    <row r="45" ht="23.25" spans="1:12">
      <c r="A45" s="7">
        <v>40</v>
      </c>
      <c r="B45" s="36" t="s">
        <v>273</v>
      </c>
      <c r="C45" s="7" t="s">
        <v>277</v>
      </c>
      <c r="D45" s="7" t="s">
        <v>281</v>
      </c>
      <c r="E45" s="7" t="s">
        <v>502</v>
      </c>
      <c r="F45" s="37">
        <v>50</v>
      </c>
      <c r="G45" s="38">
        <v>44012</v>
      </c>
      <c r="H45" s="38">
        <v>44280</v>
      </c>
      <c r="I45" s="37">
        <v>50</v>
      </c>
      <c r="J45" s="54">
        <v>1</v>
      </c>
      <c r="K45" s="57">
        <v>0</v>
      </c>
      <c r="L45" s="56">
        <v>0</v>
      </c>
    </row>
    <row r="46" ht="45.75" spans="1:12">
      <c r="A46" s="7">
        <v>41</v>
      </c>
      <c r="B46" s="36" t="s">
        <v>273</v>
      </c>
      <c r="C46" s="7" t="s">
        <v>305</v>
      </c>
      <c r="D46" s="7" t="s">
        <v>307</v>
      </c>
      <c r="E46" s="40" t="s">
        <v>306</v>
      </c>
      <c r="F46" s="37">
        <v>30</v>
      </c>
      <c r="G46" s="39">
        <v>44012</v>
      </c>
      <c r="H46" s="39">
        <v>44305</v>
      </c>
      <c r="I46" s="37">
        <v>30</v>
      </c>
      <c r="J46" s="54">
        <v>1</v>
      </c>
      <c r="K46" s="61">
        <v>14.76</v>
      </c>
      <c r="L46" s="56">
        <v>0.492</v>
      </c>
    </row>
    <row r="47" ht="57" spans="1:12">
      <c r="A47" s="7">
        <v>42</v>
      </c>
      <c r="B47" s="36" t="s">
        <v>273</v>
      </c>
      <c r="C47" s="7" t="s">
        <v>503</v>
      </c>
      <c r="D47" s="7" t="s">
        <v>307</v>
      </c>
      <c r="E47" s="7" t="s">
        <v>504</v>
      </c>
      <c r="F47" s="37">
        <v>90</v>
      </c>
      <c r="G47" s="39">
        <v>44012</v>
      </c>
      <c r="H47" s="38" t="s">
        <v>505</v>
      </c>
      <c r="I47" s="61">
        <v>90</v>
      </c>
      <c r="J47" s="54">
        <v>1</v>
      </c>
      <c r="K47" s="55">
        <v>45</v>
      </c>
      <c r="L47" s="56">
        <v>0.5</v>
      </c>
    </row>
    <row r="48" ht="33.75" spans="1:12">
      <c r="A48" s="7">
        <v>43</v>
      </c>
      <c r="B48" s="36" t="s">
        <v>273</v>
      </c>
      <c r="C48" s="7" t="s">
        <v>506</v>
      </c>
      <c r="D48" s="7" t="s">
        <v>507</v>
      </c>
      <c r="E48" s="7" t="s">
        <v>508</v>
      </c>
      <c r="F48" s="37">
        <v>50</v>
      </c>
      <c r="G48" s="39">
        <v>44012</v>
      </c>
      <c r="H48" s="38">
        <v>44314</v>
      </c>
      <c r="I48" s="61">
        <v>50</v>
      </c>
      <c r="J48" s="54">
        <v>1</v>
      </c>
      <c r="K48" s="55" t="s">
        <v>509</v>
      </c>
      <c r="L48" s="56">
        <v>0</v>
      </c>
    </row>
    <row r="49" ht="22.5" spans="1:12">
      <c r="A49" s="7">
        <v>44</v>
      </c>
      <c r="B49" s="36" t="s">
        <v>510</v>
      </c>
      <c r="C49" s="7" t="s">
        <v>511</v>
      </c>
      <c r="D49" s="7" t="s">
        <v>434</v>
      </c>
      <c r="E49" s="7" t="s">
        <v>435</v>
      </c>
      <c r="F49" s="37">
        <v>80</v>
      </c>
      <c r="G49" s="43" t="s">
        <v>436</v>
      </c>
      <c r="H49" s="39">
        <v>44098</v>
      </c>
      <c r="I49" s="66">
        <v>80</v>
      </c>
      <c r="J49" s="54">
        <v>1</v>
      </c>
      <c r="K49" s="66">
        <v>78.58</v>
      </c>
      <c r="L49" s="56">
        <v>0.98225</v>
      </c>
    </row>
    <row r="50" ht="22.5" spans="1:12">
      <c r="A50" s="7">
        <v>45</v>
      </c>
      <c r="B50" s="36" t="s">
        <v>510</v>
      </c>
      <c r="C50" s="7" t="s">
        <v>512</v>
      </c>
      <c r="D50" s="7" t="s">
        <v>296</v>
      </c>
      <c r="E50" s="40" t="s">
        <v>295</v>
      </c>
      <c r="F50" s="37">
        <v>25</v>
      </c>
      <c r="G50" s="39">
        <v>44012</v>
      </c>
      <c r="H50" s="39">
        <v>44103</v>
      </c>
      <c r="I50" s="67">
        <v>25</v>
      </c>
      <c r="J50" s="54">
        <v>1</v>
      </c>
      <c r="K50" s="7">
        <v>3.95</v>
      </c>
      <c r="L50" s="56">
        <v>0.158</v>
      </c>
    </row>
    <row r="51" ht="22.5" spans="1:12">
      <c r="A51" s="7">
        <v>46</v>
      </c>
      <c r="B51" s="36" t="s">
        <v>510</v>
      </c>
      <c r="C51" s="7" t="s">
        <v>513</v>
      </c>
      <c r="D51" s="7" t="s">
        <v>300</v>
      </c>
      <c r="E51" s="40" t="s">
        <v>299</v>
      </c>
      <c r="F51" s="37">
        <v>50</v>
      </c>
      <c r="G51" s="39">
        <v>44012</v>
      </c>
      <c r="H51" s="39">
        <v>44102</v>
      </c>
      <c r="I51" s="37">
        <v>50</v>
      </c>
      <c r="J51" s="54">
        <v>1</v>
      </c>
      <c r="K51" s="7">
        <v>0</v>
      </c>
      <c r="L51" s="56">
        <v>0</v>
      </c>
    </row>
    <row r="52" ht="22.5" spans="1:12">
      <c r="A52" s="7">
        <v>47</v>
      </c>
      <c r="B52" s="36" t="s">
        <v>510</v>
      </c>
      <c r="C52" s="7" t="s">
        <v>514</v>
      </c>
      <c r="D52" s="7" t="s">
        <v>431</v>
      </c>
      <c r="E52" s="7" t="s">
        <v>431</v>
      </c>
      <c r="F52" s="37">
        <v>50</v>
      </c>
      <c r="G52" s="39">
        <v>44012</v>
      </c>
      <c r="H52" s="38">
        <v>44029</v>
      </c>
      <c r="I52" s="68">
        <v>50</v>
      </c>
      <c r="J52" s="54">
        <v>1</v>
      </c>
      <c r="K52" s="55">
        <v>29.6</v>
      </c>
      <c r="L52" s="56">
        <v>0.592</v>
      </c>
    </row>
    <row r="53" ht="46.5" spans="1:12">
      <c r="A53" s="7">
        <v>48</v>
      </c>
      <c r="B53" s="36" t="s">
        <v>510</v>
      </c>
      <c r="C53" s="7" t="s">
        <v>515</v>
      </c>
      <c r="D53" s="7" t="s">
        <v>311</v>
      </c>
      <c r="E53" s="7" t="s">
        <v>516</v>
      </c>
      <c r="F53" s="37">
        <v>50</v>
      </c>
      <c r="G53" s="39">
        <v>44012</v>
      </c>
      <c r="H53" s="38">
        <v>44082</v>
      </c>
      <c r="I53" s="64">
        <v>50</v>
      </c>
      <c r="J53" s="54">
        <v>1</v>
      </c>
      <c r="K53" s="64">
        <v>47.1</v>
      </c>
      <c r="L53" s="56">
        <v>0.942</v>
      </c>
    </row>
    <row r="54" ht="47.25" spans="1:12">
      <c r="A54" s="7">
        <v>49</v>
      </c>
      <c r="B54" s="7" t="s">
        <v>510</v>
      </c>
      <c r="C54" s="7" t="s">
        <v>517</v>
      </c>
      <c r="D54" s="7" t="s">
        <v>431</v>
      </c>
      <c r="E54" s="7" t="s">
        <v>431</v>
      </c>
      <c r="F54" s="37">
        <v>50</v>
      </c>
      <c r="G54" s="39">
        <v>44012</v>
      </c>
      <c r="H54" s="39" t="s">
        <v>518</v>
      </c>
      <c r="I54" s="68">
        <v>50</v>
      </c>
      <c r="J54" s="54">
        <v>1</v>
      </c>
      <c r="K54" s="55">
        <v>45.201</v>
      </c>
      <c r="L54" s="56">
        <v>0.90402</v>
      </c>
    </row>
    <row r="55" ht="22.5" spans="1:12">
      <c r="A55" s="7">
        <v>50</v>
      </c>
      <c r="B55" s="7" t="s">
        <v>510</v>
      </c>
      <c r="C55" s="7" t="s">
        <v>519</v>
      </c>
      <c r="D55" s="7" t="s">
        <v>439</v>
      </c>
      <c r="E55" s="40" t="s">
        <v>440</v>
      </c>
      <c r="F55" s="37">
        <v>100</v>
      </c>
      <c r="G55" s="39">
        <v>44012</v>
      </c>
      <c r="H55" s="39">
        <v>44060</v>
      </c>
      <c r="I55" s="37">
        <v>100</v>
      </c>
      <c r="J55" s="54">
        <v>1</v>
      </c>
      <c r="K55" s="7">
        <v>32.1375</v>
      </c>
      <c r="L55" s="56">
        <v>0.321375</v>
      </c>
    </row>
    <row r="56" ht="45" spans="1:12">
      <c r="A56" s="7">
        <v>51</v>
      </c>
      <c r="B56" s="7"/>
      <c r="C56" s="7" t="s">
        <v>520</v>
      </c>
      <c r="D56" s="7" t="s">
        <v>507</v>
      </c>
      <c r="E56" s="40" t="s">
        <v>521</v>
      </c>
      <c r="F56" s="37">
        <v>50</v>
      </c>
      <c r="G56" s="39">
        <v>44012</v>
      </c>
      <c r="H56" s="38">
        <v>44101</v>
      </c>
      <c r="I56" s="61">
        <v>50</v>
      </c>
      <c r="J56" s="54">
        <v>1</v>
      </c>
      <c r="K56" s="45">
        <v>49.38</v>
      </c>
      <c r="L56" s="56">
        <f>K56/I56</f>
        <v>0.9876</v>
      </c>
    </row>
    <row r="57" ht="22.5" spans="1:12">
      <c r="A57" s="7">
        <v>52</v>
      </c>
      <c r="B57" s="51" t="s">
        <v>332</v>
      </c>
      <c r="C57" s="45" t="s">
        <v>522</v>
      </c>
      <c r="D57" s="45" t="s">
        <v>523</v>
      </c>
      <c r="E57" s="45" t="s">
        <v>523</v>
      </c>
      <c r="F57" s="37">
        <v>200</v>
      </c>
      <c r="G57" s="38">
        <v>44012</v>
      </c>
      <c r="H57" s="38">
        <v>44141</v>
      </c>
      <c r="I57" s="55">
        <v>200</v>
      </c>
      <c r="J57" s="54">
        <v>1</v>
      </c>
      <c r="K57" s="61">
        <v>69.2</v>
      </c>
      <c r="L57" s="56">
        <v>0.346</v>
      </c>
    </row>
    <row r="58" ht="22.5" spans="1:12">
      <c r="A58" s="7">
        <v>53</v>
      </c>
      <c r="B58" s="36" t="s">
        <v>332</v>
      </c>
      <c r="C58" s="45" t="s">
        <v>524</v>
      </c>
      <c r="D58" s="45" t="s">
        <v>434</v>
      </c>
      <c r="E58" s="45" t="s">
        <v>435</v>
      </c>
      <c r="F58" s="37">
        <v>110</v>
      </c>
      <c r="G58" s="43" t="s">
        <v>436</v>
      </c>
      <c r="H58" s="39">
        <v>44103</v>
      </c>
      <c r="I58" s="55">
        <v>110</v>
      </c>
      <c r="J58" s="54">
        <v>1</v>
      </c>
      <c r="K58" s="55">
        <v>109.98</v>
      </c>
      <c r="L58" s="56">
        <v>0.999818181818182</v>
      </c>
    </row>
    <row r="59" ht="22.5" spans="1:12">
      <c r="A59" s="7">
        <v>54</v>
      </c>
      <c r="B59" s="36" t="s">
        <v>332</v>
      </c>
      <c r="C59" s="45" t="s">
        <v>525</v>
      </c>
      <c r="D59" s="45" t="s">
        <v>439</v>
      </c>
      <c r="E59" s="45" t="s">
        <v>440</v>
      </c>
      <c r="F59" s="37">
        <v>100</v>
      </c>
      <c r="G59" s="39">
        <v>44012</v>
      </c>
      <c r="H59" s="39">
        <v>44138</v>
      </c>
      <c r="I59" s="64">
        <v>100</v>
      </c>
      <c r="J59" s="54">
        <v>1</v>
      </c>
      <c r="K59" s="64">
        <v>97.81</v>
      </c>
      <c r="L59" s="56">
        <v>0.9781</v>
      </c>
    </row>
    <row r="60" ht="22.5" spans="1:12">
      <c r="A60" s="7">
        <v>55</v>
      </c>
      <c r="B60" s="36" t="s">
        <v>332</v>
      </c>
      <c r="C60" s="45" t="s">
        <v>526</v>
      </c>
      <c r="D60" s="45" t="s">
        <v>431</v>
      </c>
      <c r="E60" s="45" t="s">
        <v>431</v>
      </c>
      <c r="F60" s="37">
        <v>50</v>
      </c>
      <c r="G60" s="38">
        <v>44012</v>
      </c>
      <c r="H60" s="38">
        <v>44221</v>
      </c>
      <c r="I60" s="55">
        <v>50</v>
      </c>
      <c r="J60" s="54">
        <v>1</v>
      </c>
      <c r="K60" s="55">
        <v>0</v>
      </c>
      <c r="L60" s="56">
        <v>0</v>
      </c>
    </row>
    <row r="61" ht="22.5" spans="1:12">
      <c r="A61" s="7">
        <v>56</v>
      </c>
      <c r="B61" s="36" t="s">
        <v>332</v>
      </c>
      <c r="C61" s="45" t="s">
        <v>527</v>
      </c>
      <c r="D61" s="45" t="s">
        <v>439</v>
      </c>
      <c r="E61" s="45" t="s">
        <v>440</v>
      </c>
      <c r="F61" s="37">
        <v>100</v>
      </c>
      <c r="G61" s="38">
        <v>44012</v>
      </c>
      <c r="H61" s="38">
        <v>44230</v>
      </c>
      <c r="I61" s="64">
        <v>100</v>
      </c>
      <c r="J61" s="54">
        <v>1</v>
      </c>
      <c r="K61" s="64">
        <v>0</v>
      </c>
      <c r="L61" s="56">
        <v>0</v>
      </c>
    </row>
    <row r="62" ht="22.5" spans="1:12">
      <c r="A62" s="7">
        <v>57</v>
      </c>
      <c r="B62" s="36" t="s">
        <v>332</v>
      </c>
      <c r="C62" s="45" t="s">
        <v>528</v>
      </c>
      <c r="D62" s="45" t="s">
        <v>431</v>
      </c>
      <c r="E62" s="45" t="s">
        <v>431</v>
      </c>
      <c r="F62" s="37">
        <v>50</v>
      </c>
      <c r="G62" s="38">
        <v>44012</v>
      </c>
      <c r="H62" s="38">
        <v>44070</v>
      </c>
      <c r="I62" s="55">
        <v>50</v>
      </c>
      <c r="J62" s="54">
        <v>1</v>
      </c>
      <c r="K62" s="55">
        <v>40.49</v>
      </c>
      <c r="L62" s="56">
        <v>0.8098</v>
      </c>
    </row>
    <row r="63" ht="23.25" spans="1:12">
      <c r="A63" s="7">
        <v>58</v>
      </c>
      <c r="B63" s="36" t="s">
        <v>529</v>
      </c>
      <c r="C63" s="7" t="s">
        <v>530</v>
      </c>
      <c r="D63" s="7" t="s">
        <v>312</v>
      </c>
      <c r="E63" s="7" t="s">
        <v>312</v>
      </c>
      <c r="F63" s="37">
        <v>20</v>
      </c>
      <c r="G63" s="39">
        <v>44012</v>
      </c>
      <c r="H63" s="39">
        <v>44047</v>
      </c>
      <c r="I63" s="7">
        <v>20</v>
      </c>
      <c r="J63" s="54">
        <v>1</v>
      </c>
      <c r="K63" s="7">
        <v>18.72</v>
      </c>
      <c r="L63" s="56">
        <v>0.936</v>
      </c>
    </row>
    <row r="64" ht="22.5" spans="1:12">
      <c r="A64" s="7">
        <v>59</v>
      </c>
      <c r="B64" s="36" t="s">
        <v>531</v>
      </c>
      <c r="C64" s="7" t="s">
        <v>532</v>
      </c>
      <c r="D64" s="7" t="s">
        <v>439</v>
      </c>
      <c r="E64" s="40" t="s">
        <v>440</v>
      </c>
      <c r="F64" s="37">
        <v>100</v>
      </c>
      <c r="G64" s="39">
        <v>44012</v>
      </c>
      <c r="H64" s="39">
        <v>44224</v>
      </c>
      <c r="I64" s="37">
        <v>100</v>
      </c>
      <c r="J64" s="54">
        <v>1</v>
      </c>
      <c r="K64" s="37">
        <v>5.322</v>
      </c>
      <c r="L64" s="56">
        <v>0.05322</v>
      </c>
    </row>
    <row r="65" ht="22.5" spans="1:12">
      <c r="A65" s="7">
        <v>60</v>
      </c>
      <c r="B65" s="36" t="s">
        <v>531</v>
      </c>
      <c r="C65" s="7" t="s">
        <v>533</v>
      </c>
      <c r="D65" s="7" t="s">
        <v>296</v>
      </c>
      <c r="E65" s="40" t="s">
        <v>295</v>
      </c>
      <c r="F65" s="37">
        <v>50</v>
      </c>
      <c r="G65" s="39">
        <v>44012</v>
      </c>
      <c r="H65" s="39">
        <v>44084</v>
      </c>
      <c r="I65" s="37">
        <v>50</v>
      </c>
      <c r="J65" s="54">
        <v>1</v>
      </c>
      <c r="K65" s="7">
        <v>18.5</v>
      </c>
      <c r="L65" s="56">
        <v>0.37</v>
      </c>
    </row>
    <row r="66" ht="22.5" spans="1:12">
      <c r="A66" s="7">
        <v>61</v>
      </c>
      <c r="B66" s="36" t="s">
        <v>534</v>
      </c>
      <c r="C66" s="45" t="s">
        <v>535</v>
      </c>
      <c r="D66" s="45" t="s">
        <v>523</v>
      </c>
      <c r="E66" s="46" t="s">
        <v>523</v>
      </c>
      <c r="F66" s="37">
        <v>100</v>
      </c>
      <c r="G66" s="39">
        <v>44012</v>
      </c>
      <c r="H66" s="39">
        <v>44025</v>
      </c>
      <c r="I66" s="37">
        <v>100</v>
      </c>
      <c r="J66" s="54">
        <v>1</v>
      </c>
      <c r="K66" s="61">
        <v>76.4509</v>
      </c>
      <c r="L66" s="56">
        <v>0.764509</v>
      </c>
    </row>
    <row r="67" ht="22.5" spans="1:12">
      <c r="A67" s="7">
        <v>62</v>
      </c>
      <c r="B67" s="36" t="s">
        <v>320</v>
      </c>
      <c r="C67" s="7" t="s">
        <v>536</v>
      </c>
      <c r="D67" s="7" t="s">
        <v>523</v>
      </c>
      <c r="E67" s="40" t="s">
        <v>523</v>
      </c>
      <c r="F67" s="37">
        <v>100</v>
      </c>
      <c r="G67" s="39">
        <v>44012</v>
      </c>
      <c r="H67" s="39">
        <v>44126</v>
      </c>
      <c r="I67" s="37">
        <v>37.5</v>
      </c>
      <c r="J67" s="54">
        <v>0.375</v>
      </c>
      <c r="K67" s="57">
        <v>32.22285</v>
      </c>
      <c r="L67" s="56">
        <v>0.859276</v>
      </c>
    </row>
    <row r="68" ht="22.5" spans="1:12">
      <c r="A68" s="7">
        <v>63</v>
      </c>
      <c r="B68" s="36" t="s">
        <v>320</v>
      </c>
      <c r="C68" s="10" t="s">
        <v>537</v>
      </c>
      <c r="D68" s="10" t="s">
        <v>327</v>
      </c>
      <c r="E68" s="10" t="s">
        <v>326</v>
      </c>
      <c r="F68" s="37">
        <v>50</v>
      </c>
      <c r="G68" s="39">
        <v>44012</v>
      </c>
      <c r="H68" s="39">
        <v>44161</v>
      </c>
      <c r="I68" s="37">
        <v>50</v>
      </c>
      <c r="J68" s="54">
        <v>1</v>
      </c>
      <c r="K68" s="37">
        <v>0</v>
      </c>
      <c r="L68" s="56">
        <v>0</v>
      </c>
    </row>
    <row r="69" ht="22.5" spans="1:12">
      <c r="A69" s="7">
        <v>64</v>
      </c>
      <c r="B69" s="36" t="s">
        <v>320</v>
      </c>
      <c r="C69" s="7" t="s">
        <v>538</v>
      </c>
      <c r="D69" s="7" t="s">
        <v>439</v>
      </c>
      <c r="E69" s="40" t="s">
        <v>440</v>
      </c>
      <c r="F69" s="37">
        <v>100</v>
      </c>
      <c r="G69" s="39">
        <v>44012</v>
      </c>
      <c r="H69" s="39">
        <v>44133</v>
      </c>
      <c r="I69" s="37">
        <v>100</v>
      </c>
      <c r="J69" s="54">
        <v>1</v>
      </c>
      <c r="K69" s="7">
        <v>69.19</v>
      </c>
      <c r="L69" s="56">
        <v>0.6919</v>
      </c>
    </row>
    <row r="70" ht="47.25" spans="1:12">
      <c r="A70" s="7">
        <v>65</v>
      </c>
      <c r="B70" s="36" t="s">
        <v>324</v>
      </c>
      <c r="C70" s="7" t="s">
        <v>539</v>
      </c>
      <c r="D70" s="7" t="s">
        <v>523</v>
      </c>
      <c r="E70" s="7" t="s">
        <v>523</v>
      </c>
      <c r="F70" s="37">
        <v>100</v>
      </c>
      <c r="G70" s="39">
        <v>44012</v>
      </c>
      <c r="H70" s="38" t="s">
        <v>540</v>
      </c>
      <c r="I70" s="61">
        <v>100</v>
      </c>
      <c r="J70" s="54">
        <v>1</v>
      </c>
      <c r="K70" s="55">
        <v>11.76</v>
      </c>
      <c r="L70" s="56">
        <v>0.1176</v>
      </c>
    </row>
    <row r="71" ht="22.5" spans="1:12">
      <c r="A71" s="7">
        <v>66</v>
      </c>
      <c r="B71" s="36" t="s">
        <v>324</v>
      </c>
      <c r="C71" s="45" t="s">
        <v>541</v>
      </c>
      <c r="D71" s="45" t="s">
        <v>327</v>
      </c>
      <c r="E71" s="45" t="s">
        <v>326</v>
      </c>
      <c r="F71" s="37">
        <v>50</v>
      </c>
      <c r="G71" s="39">
        <v>44012</v>
      </c>
      <c r="H71" s="39">
        <v>44174</v>
      </c>
      <c r="I71" s="55">
        <v>50</v>
      </c>
      <c r="J71" s="54">
        <v>1</v>
      </c>
      <c r="K71" s="55">
        <v>0</v>
      </c>
      <c r="L71" s="56">
        <v>0</v>
      </c>
    </row>
    <row r="72" ht="22.5" spans="1:12">
      <c r="A72" s="7">
        <v>67</v>
      </c>
      <c r="B72" s="36" t="s">
        <v>324</v>
      </c>
      <c r="C72" s="7" t="s">
        <v>542</v>
      </c>
      <c r="D72" s="7" t="s">
        <v>439</v>
      </c>
      <c r="E72" s="7" t="s">
        <v>440</v>
      </c>
      <c r="F72" s="37">
        <v>100</v>
      </c>
      <c r="G72" s="39">
        <v>44012</v>
      </c>
      <c r="H72" s="39">
        <v>44092</v>
      </c>
      <c r="I72" s="63">
        <v>100</v>
      </c>
      <c r="J72" s="54">
        <v>1</v>
      </c>
      <c r="K72" s="63">
        <v>22.65945</v>
      </c>
      <c r="L72" s="56">
        <v>0.2265945</v>
      </c>
    </row>
    <row r="73" ht="22.5" spans="1:12">
      <c r="A73" s="7">
        <v>68</v>
      </c>
      <c r="B73" s="36" t="s">
        <v>324</v>
      </c>
      <c r="C73" s="7" t="s">
        <v>543</v>
      </c>
      <c r="D73" s="7" t="s">
        <v>312</v>
      </c>
      <c r="E73" s="7" t="s">
        <v>312</v>
      </c>
      <c r="F73" s="37">
        <v>20</v>
      </c>
      <c r="G73" s="39">
        <v>44012</v>
      </c>
      <c r="H73" s="39">
        <v>44039</v>
      </c>
      <c r="I73" s="63">
        <v>20</v>
      </c>
      <c r="J73" s="54">
        <v>1</v>
      </c>
      <c r="K73" s="63">
        <v>19.82</v>
      </c>
      <c r="L73" s="56">
        <v>0.991</v>
      </c>
    </row>
    <row r="74" ht="22.5" spans="1:12">
      <c r="A74" s="7">
        <v>69</v>
      </c>
      <c r="B74" s="36" t="s">
        <v>328</v>
      </c>
      <c r="C74" s="36" t="s">
        <v>544</v>
      </c>
      <c r="D74" s="7" t="s">
        <v>523</v>
      </c>
      <c r="E74" s="40" t="s">
        <v>523</v>
      </c>
      <c r="F74" s="37">
        <v>100</v>
      </c>
      <c r="G74" s="39">
        <v>44012</v>
      </c>
      <c r="H74" s="38">
        <v>44020</v>
      </c>
      <c r="I74" s="57">
        <v>100</v>
      </c>
      <c r="J74" s="54">
        <v>1</v>
      </c>
      <c r="K74" s="37">
        <v>9.26</v>
      </c>
      <c r="L74" s="56">
        <v>0.0926</v>
      </c>
    </row>
    <row r="75" ht="22.5" spans="1:12">
      <c r="A75" s="7">
        <v>70</v>
      </c>
      <c r="B75" s="36" t="s">
        <v>328</v>
      </c>
      <c r="C75" s="7" t="s">
        <v>545</v>
      </c>
      <c r="D75" s="45" t="s">
        <v>434</v>
      </c>
      <c r="E75" s="46" t="s">
        <v>435</v>
      </c>
      <c r="F75" s="37">
        <v>80</v>
      </c>
      <c r="G75" s="43" t="s">
        <v>436</v>
      </c>
      <c r="H75" s="39">
        <v>44082</v>
      </c>
      <c r="I75" s="57">
        <v>80</v>
      </c>
      <c r="J75" s="54">
        <v>1</v>
      </c>
      <c r="K75" s="57">
        <v>41.41</v>
      </c>
      <c r="L75" s="56">
        <v>0.517625</v>
      </c>
    </row>
    <row r="76" ht="22.5" spans="1:12">
      <c r="A76" s="7">
        <v>71</v>
      </c>
      <c r="B76" s="36" t="s">
        <v>546</v>
      </c>
      <c r="C76" s="45" t="s">
        <v>547</v>
      </c>
      <c r="D76" s="45" t="s">
        <v>431</v>
      </c>
      <c r="E76" s="45" t="s">
        <v>431</v>
      </c>
      <c r="F76" s="37">
        <v>50</v>
      </c>
      <c r="G76" s="38">
        <v>44012</v>
      </c>
      <c r="H76" s="38">
        <v>44104</v>
      </c>
      <c r="I76" s="55">
        <v>50</v>
      </c>
      <c r="J76" s="54">
        <v>1</v>
      </c>
      <c r="K76" s="55">
        <v>40</v>
      </c>
      <c r="L76" s="56">
        <v>0.8</v>
      </c>
    </row>
    <row r="77" ht="22.5" spans="1:12">
      <c r="A77" s="7">
        <v>72</v>
      </c>
      <c r="B77" s="36" t="s">
        <v>546</v>
      </c>
      <c r="C77" s="45" t="s">
        <v>548</v>
      </c>
      <c r="D77" s="45" t="s">
        <v>439</v>
      </c>
      <c r="E77" s="45" t="s">
        <v>440</v>
      </c>
      <c r="F77" s="37">
        <v>100</v>
      </c>
      <c r="G77" s="38">
        <v>44012</v>
      </c>
      <c r="H77" s="38">
        <v>44158</v>
      </c>
      <c r="I77" s="64">
        <v>100</v>
      </c>
      <c r="J77" s="54">
        <v>1</v>
      </c>
      <c r="K77" s="64">
        <v>54.13</v>
      </c>
      <c r="L77" s="56">
        <v>0.5413</v>
      </c>
    </row>
    <row r="78" ht="33.75" spans="1:12">
      <c r="A78" s="7">
        <v>73</v>
      </c>
      <c r="B78" s="36" t="s">
        <v>546</v>
      </c>
      <c r="C78" s="45" t="s">
        <v>549</v>
      </c>
      <c r="D78" s="45" t="s">
        <v>300</v>
      </c>
      <c r="E78" s="45" t="s">
        <v>331</v>
      </c>
      <c r="F78" s="37">
        <v>50</v>
      </c>
      <c r="G78" s="38">
        <v>44012</v>
      </c>
      <c r="H78" s="38">
        <v>44158</v>
      </c>
      <c r="I78" s="64">
        <v>50</v>
      </c>
      <c r="J78" s="54">
        <v>1</v>
      </c>
      <c r="K78" s="64">
        <v>0</v>
      </c>
      <c r="L78" s="56">
        <v>0</v>
      </c>
    </row>
    <row r="79" ht="22.5" spans="1:12">
      <c r="A79" s="7">
        <v>74</v>
      </c>
      <c r="B79" s="36" t="s">
        <v>546</v>
      </c>
      <c r="C79" s="45" t="s">
        <v>550</v>
      </c>
      <c r="D79" s="45" t="s">
        <v>445</v>
      </c>
      <c r="E79" s="45" t="s">
        <v>446</v>
      </c>
      <c r="F79" s="37">
        <v>30</v>
      </c>
      <c r="G79" s="38">
        <v>44012</v>
      </c>
      <c r="H79" s="38">
        <v>44124</v>
      </c>
      <c r="I79" s="64">
        <v>30</v>
      </c>
      <c r="J79" s="54">
        <v>1</v>
      </c>
      <c r="K79" s="64">
        <v>9.25</v>
      </c>
      <c r="L79" s="56">
        <v>0.308333333333333</v>
      </c>
    </row>
    <row r="80" ht="34.5" spans="1:12">
      <c r="A80" s="7">
        <v>75</v>
      </c>
      <c r="B80" s="36" t="s">
        <v>546</v>
      </c>
      <c r="C80" s="45" t="s">
        <v>549</v>
      </c>
      <c r="D80" s="45" t="s">
        <v>473</v>
      </c>
      <c r="E80" s="45" t="s">
        <v>551</v>
      </c>
      <c r="F80" s="37">
        <v>100</v>
      </c>
      <c r="G80" s="38">
        <v>44074</v>
      </c>
      <c r="H80" s="38">
        <v>44167</v>
      </c>
      <c r="I80" s="64">
        <v>100</v>
      </c>
      <c r="J80" s="54">
        <v>1</v>
      </c>
      <c r="K80" s="64">
        <v>0</v>
      </c>
      <c r="L80" s="56">
        <v>0</v>
      </c>
    </row>
    <row r="81" ht="33.75" spans="1:12">
      <c r="A81" s="7">
        <v>76</v>
      </c>
      <c r="B81" s="36" t="s">
        <v>429</v>
      </c>
      <c r="C81" s="7" t="s">
        <v>552</v>
      </c>
      <c r="D81" s="7" t="s">
        <v>276</v>
      </c>
      <c r="E81" s="7" t="s">
        <v>335</v>
      </c>
      <c r="F81" s="37">
        <v>500</v>
      </c>
      <c r="G81" s="38">
        <v>43913</v>
      </c>
      <c r="H81" s="38">
        <v>43913</v>
      </c>
      <c r="I81" s="57">
        <v>500</v>
      </c>
      <c r="J81" s="54">
        <v>1</v>
      </c>
      <c r="K81" s="57">
        <v>0</v>
      </c>
      <c r="L81" s="56">
        <v>0</v>
      </c>
    </row>
    <row r="82" ht="33.75" spans="1:12">
      <c r="A82" s="7">
        <v>77</v>
      </c>
      <c r="B82" s="36" t="s">
        <v>429</v>
      </c>
      <c r="C82" s="7" t="s">
        <v>553</v>
      </c>
      <c r="D82" s="7" t="s">
        <v>276</v>
      </c>
      <c r="E82" s="7" t="s">
        <v>335</v>
      </c>
      <c r="F82" s="37">
        <v>100</v>
      </c>
      <c r="G82" s="38" t="s">
        <v>554</v>
      </c>
      <c r="H82" s="38" t="s">
        <v>555</v>
      </c>
      <c r="I82" s="57">
        <v>100</v>
      </c>
      <c r="J82" s="54">
        <v>1</v>
      </c>
      <c r="K82" s="57">
        <v>0</v>
      </c>
      <c r="L82" s="56">
        <v>0</v>
      </c>
    </row>
    <row r="83" spans="1:12">
      <c r="A83" s="7">
        <v>78</v>
      </c>
      <c r="B83" s="36" t="s">
        <v>429</v>
      </c>
      <c r="C83" s="7" t="s">
        <v>556</v>
      </c>
      <c r="D83" s="7" t="s">
        <v>276</v>
      </c>
      <c r="E83" s="7" t="s">
        <v>276</v>
      </c>
      <c r="F83" s="37">
        <v>100</v>
      </c>
      <c r="G83" s="38">
        <v>43913</v>
      </c>
      <c r="H83" s="38">
        <v>43941</v>
      </c>
      <c r="I83" s="61">
        <v>100</v>
      </c>
      <c r="J83" s="54">
        <v>1</v>
      </c>
      <c r="K83" s="55">
        <v>0</v>
      </c>
      <c r="L83" s="56">
        <v>0</v>
      </c>
    </row>
    <row r="84" ht="45" spans="1:12">
      <c r="A84" s="7">
        <v>79</v>
      </c>
      <c r="B84" s="36" t="s">
        <v>273</v>
      </c>
      <c r="C84" s="45" t="s">
        <v>274</v>
      </c>
      <c r="D84" s="45" t="s">
        <v>276</v>
      </c>
      <c r="E84" s="46" t="s">
        <v>275</v>
      </c>
      <c r="F84" s="37">
        <v>50</v>
      </c>
      <c r="G84" s="39">
        <v>43913</v>
      </c>
      <c r="H84" s="39">
        <v>44286</v>
      </c>
      <c r="I84" s="37">
        <v>50</v>
      </c>
      <c r="J84" s="54">
        <v>1</v>
      </c>
      <c r="K84" s="57">
        <v>0</v>
      </c>
      <c r="L84" s="56">
        <v>0</v>
      </c>
    </row>
    <row r="85" ht="33.75" spans="1:12">
      <c r="A85" s="7">
        <v>80</v>
      </c>
      <c r="B85" s="36" t="s">
        <v>332</v>
      </c>
      <c r="C85" s="45" t="s">
        <v>334</v>
      </c>
      <c r="D85" s="45" t="s">
        <v>276</v>
      </c>
      <c r="E85" s="45" t="s">
        <v>335</v>
      </c>
      <c r="F85" s="37">
        <v>100</v>
      </c>
      <c r="G85" s="39">
        <v>43913</v>
      </c>
      <c r="H85" s="39">
        <v>44285</v>
      </c>
      <c r="I85" s="37">
        <v>100</v>
      </c>
      <c r="J85" s="54">
        <v>1</v>
      </c>
      <c r="K85" s="57">
        <v>0</v>
      </c>
      <c r="L85" s="56">
        <v>0</v>
      </c>
    </row>
    <row r="86" ht="33.75" spans="1:12">
      <c r="A86" s="7">
        <v>81</v>
      </c>
      <c r="B86" s="36" t="s">
        <v>529</v>
      </c>
      <c r="C86" s="45" t="s">
        <v>557</v>
      </c>
      <c r="D86" s="45" t="s">
        <v>276</v>
      </c>
      <c r="E86" s="45" t="s">
        <v>335</v>
      </c>
      <c r="F86" s="37">
        <v>500</v>
      </c>
      <c r="G86" s="39">
        <v>43913</v>
      </c>
      <c r="H86" s="39">
        <v>43963</v>
      </c>
      <c r="I86" s="37">
        <v>370</v>
      </c>
      <c r="J86" s="54">
        <v>0.74</v>
      </c>
      <c r="K86" s="57">
        <v>272.01</v>
      </c>
      <c r="L86" s="56">
        <v>0.735162162162162</v>
      </c>
    </row>
    <row r="87" ht="45" spans="1:12">
      <c r="A87" s="7">
        <v>82</v>
      </c>
      <c r="B87" s="36" t="s">
        <v>529</v>
      </c>
      <c r="C87" s="7" t="s">
        <v>558</v>
      </c>
      <c r="D87" s="7" t="s">
        <v>276</v>
      </c>
      <c r="E87" s="7" t="s">
        <v>275</v>
      </c>
      <c r="F87" s="37">
        <v>50</v>
      </c>
      <c r="G87" s="39">
        <v>43913</v>
      </c>
      <c r="H87" s="39">
        <v>44175</v>
      </c>
      <c r="I87" s="37">
        <v>25</v>
      </c>
      <c r="J87" s="54">
        <v>0.5</v>
      </c>
      <c r="K87" s="37">
        <v>24.04</v>
      </c>
      <c r="L87" s="56">
        <v>0.9616</v>
      </c>
    </row>
    <row r="88" ht="33.75" spans="1:12">
      <c r="A88" s="7">
        <v>83</v>
      </c>
      <c r="B88" s="36" t="s">
        <v>559</v>
      </c>
      <c r="C88" s="45" t="s">
        <v>560</v>
      </c>
      <c r="D88" s="45" t="s">
        <v>276</v>
      </c>
      <c r="E88" s="45" t="s">
        <v>335</v>
      </c>
      <c r="F88" s="37">
        <v>100</v>
      </c>
      <c r="G88" s="39">
        <v>43913</v>
      </c>
      <c r="H88" s="39">
        <v>44018</v>
      </c>
      <c r="I88" s="37">
        <v>100</v>
      </c>
      <c r="J88" s="54">
        <v>1</v>
      </c>
      <c r="K88" s="37">
        <v>95</v>
      </c>
      <c r="L88" s="56">
        <v>0.95</v>
      </c>
    </row>
    <row r="89" ht="45" spans="1:12">
      <c r="A89" s="7">
        <v>84</v>
      </c>
      <c r="B89" s="36" t="s">
        <v>320</v>
      </c>
      <c r="C89" s="69" t="s">
        <v>561</v>
      </c>
      <c r="D89" s="45" t="s">
        <v>276</v>
      </c>
      <c r="E89" s="45" t="s">
        <v>275</v>
      </c>
      <c r="F89" s="37">
        <v>50</v>
      </c>
      <c r="G89" s="39">
        <v>43913</v>
      </c>
      <c r="H89" s="39">
        <v>43987</v>
      </c>
      <c r="I89" s="37">
        <v>50</v>
      </c>
      <c r="J89" s="54">
        <v>1</v>
      </c>
      <c r="K89" s="57">
        <v>30.684</v>
      </c>
      <c r="L89" s="56">
        <v>0.61368</v>
      </c>
    </row>
    <row r="90" ht="48" spans="1:12">
      <c r="A90" s="7">
        <v>85</v>
      </c>
      <c r="B90" s="7" t="s">
        <v>324</v>
      </c>
      <c r="C90" s="45" t="s">
        <v>562</v>
      </c>
      <c r="D90" s="45" t="s">
        <v>276</v>
      </c>
      <c r="E90" s="45" t="s">
        <v>275</v>
      </c>
      <c r="F90" s="37">
        <v>50</v>
      </c>
      <c r="G90" s="39">
        <v>43913</v>
      </c>
      <c r="H90" s="39" t="s">
        <v>563</v>
      </c>
      <c r="I90" s="61">
        <v>50</v>
      </c>
      <c r="J90" s="54">
        <v>1</v>
      </c>
      <c r="K90" s="55">
        <v>31.5</v>
      </c>
      <c r="L90" s="56">
        <v>0.63</v>
      </c>
    </row>
    <row r="91" spans="1:12">
      <c r="A91" s="7"/>
      <c r="B91" s="7"/>
      <c r="C91" s="45"/>
      <c r="D91" s="45"/>
      <c r="E91" s="45"/>
      <c r="F91" s="37"/>
      <c r="G91" s="39"/>
      <c r="H91" s="39"/>
      <c r="I91" s="72">
        <f>SUBTOTAL(9,I6:I90)</f>
        <v>7572.5</v>
      </c>
      <c r="J91" s="73">
        <f>SUBTOTAL(9,J6:J90)</f>
        <v>83.615</v>
      </c>
      <c r="K91" s="74">
        <f>SUBTOTAL(9,K6:K90)</f>
        <v>3153.8621</v>
      </c>
      <c r="L91" s="75"/>
    </row>
    <row r="92" s="28" customFormat="1" ht="20.1" customHeight="1" spans="1:12">
      <c r="A92" s="70" t="s">
        <v>564</v>
      </c>
      <c r="B92" s="71"/>
      <c r="C92" s="71"/>
      <c r="D92" s="71"/>
      <c r="E92" s="71"/>
      <c r="F92" s="71"/>
      <c r="G92" s="71"/>
      <c r="H92" s="71"/>
      <c r="I92" s="76">
        <f>SUM(I6:I90)</f>
        <v>7572.5</v>
      </c>
      <c r="J92" s="77"/>
      <c r="K92" s="76">
        <f>SUM(K6:K90)</f>
        <v>3153.8621</v>
      </c>
      <c r="L92" s="77"/>
    </row>
    <row r="93" s="28" customFormat="1" ht="20.1" customHeight="1" spans="1:12">
      <c r="A93" s="70" t="s">
        <v>565</v>
      </c>
      <c r="B93" s="71"/>
      <c r="C93" s="71"/>
      <c r="D93" s="71"/>
      <c r="E93" s="71"/>
      <c r="F93" s="71"/>
      <c r="G93" s="71"/>
      <c r="H93" s="71"/>
      <c r="I93" s="78">
        <f>I92-K92</f>
        <v>4418.6379</v>
      </c>
      <c r="J93" s="79"/>
      <c r="K93" s="79"/>
      <c r="L93" s="80"/>
    </row>
  </sheetData>
  <autoFilter xmlns:etc="http://www.wps.cn/officeDocument/2017/etCustomData" ref="A5:L93" etc:filterBottomFollowUsedRange="0">
    <extLst/>
  </autoFilter>
  <mergeCells count="19">
    <mergeCell ref="A2:L2"/>
    <mergeCell ref="A3:E3"/>
    <mergeCell ref="F3:J3"/>
    <mergeCell ref="K3:L3"/>
    <mergeCell ref="G4:I4"/>
    <mergeCell ref="A92:H92"/>
    <mergeCell ref="I92:J92"/>
    <mergeCell ref="K92:L92"/>
    <mergeCell ref="A93:H93"/>
    <mergeCell ref="I93:L93"/>
    <mergeCell ref="A4:A5"/>
    <mergeCell ref="B4:B5"/>
    <mergeCell ref="C4:C5"/>
    <mergeCell ref="D4:D5"/>
    <mergeCell ref="E4:E5"/>
    <mergeCell ref="F4:F5"/>
    <mergeCell ref="J4:J5"/>
    <mergeCell ref="K4:K5"/>
    <mergeCell ref="L4:L5"/>
  </mergeCells>
  <dataValidations count="2">
    <dataValidation type="list" allowBlank="1" showInputMessage="1" showErrorMessage="1" sqref="G55:H55 H56 G70 G6:G8 G10:G13 G15:G24 G29:G36 G40:G49 G52:G53 G56:G57 G60:G68 G72:G75 G78:G79 G81:G83 G87:G88">
      <formula1>"2020/6/30,2020/3/23"</formula1>
    </dataValidation>
    <dataValidation type="list" allowBlank="1" showInputMessage="1" showErrorMessage="1" sqref="G80 G25:G26">
      <formula1>"2020-6-30,2020-3-23,2020-8-31"</formula1>
    </dataValidation>
  </dataValidations>
  <pageMargins left="0.75" right="0.75" top="1" bottom="1" header="0.5" footer="0.5"/>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
  <sheetViews>
    <sheetView topLeftCell="D4" workbookViewId="0">
      <selection activeCell="D8" sqref="D8"/>
    </sheetView>
  </sheetViews>
  <sheetFormatPr defaultColWidth="9" defaultRowHeight="13.5"/>
  <cols>
    <col min="2" max="2" width="13" customWidth="1"/>
    <col min="7" max="7" width="41.75" customWidth="1"/>
    <col min="8" max="8" width="20.625" hidden="1" customWidth="1"/>
    <col min="9" max="10" width="9" hidden="1" customWidth="1"/>
    <col min="11" max="11" width="15.125"/>
  </cols>
  <sheetData>
    <row r="1" spans="1:12">
      <c r="A1" s="2" t="s">
        <v>566</v>
      </c>
      <c r="B1" s="3"/>
      <c r="C1" s="3"/>
      <c r="D1" s="3"/>
      <c r="E1" s="4"/>
      <c r="F1" s="4"/>
      <c r="G1" s="4"/>
      <c r="H1" s="4"/>
      <c r="I1" s="21"/>
      <c r="J1" s="22"/>
      <c r="K1" s="22"/>
      <c r="L1" s="22"/>
    </row>
    <row r="2" ht="22.5" spans="1:12">
      <c r="A2" s="5" t="s">
        <v>567</v>
      </c>
      <c r="B2" s="5"/>
      <c r="C2" s="5"/>
      <c r="D2" s="5"/>
      <c r="E2" s="5"/>
      <c r="F2" s="5"/>
      <c r="G2" s="5"/>
      <c r="H2" s="5"/>
      <c r="I2" s="5"/>
      <c r="J2" s="5"/>
      <c r="K2" s="5"/>
      <c r="L2" s="23"/>
    </row>
    <row r="3" ht="22.5" spans="1:11">
      <c r="A3" s="6" t="s">
        <v>568</v>
      </c>
      <c r="B3" s="6" t="s">
        <v>569</v>
      </c>
      <c r="C3" s="6" t="s">
        <v>570</v>
      </c>
      <c r="D3" s="6" t="s">
        <v>571</v>
      </c>
      <c r="E3" s="6" t="s">
        <v>572</v>
      </c>
      <c r="F3" s="6" t="s">
        <v>573</v>
      </c>
      <c r="G3" s="6" t="s">
        <v>574</v>
      </c>
      <c r="H3" s="6" t="s">
        <v>575</v>
      </c>
      <c r="I3" s="6" t="s">
        <v>576</v>
      </c>
      <c r="J3" s="6" t="s">
        <v>577</v>
      </c>
      <c r="K3" s="24" t="s">
        <v>578</v>
      </c>
    </row>
    <row r="4" ht="69.75" spans="1:11">
      <c r="A4" s="7">
        <v>1</v>
      </c>
      <c r="B4" s="8" t="s">
        <v>514</v>
      </c>
      <c r="C4" s="8" t="s">
        <v>431</v>
      </c>
      <c r="D4" s="8" t="s">
        <v>431</v>
      </c>
      <c r="E4" s="8" t="s">
        <v>579</v>
      </c>
      <c r="F4" s="8" t="s">
        <v>580</v>
      </c>
      <c r="G4" s="9" t="s">
        <v>581</v>
      </c>
      <c r="H4" s="7" t="s">
        <v>582</v>
      </c>
      <c r="I4" s="7" t="s">
        <v>583</v>
      </c>
      <c r="J4" s="7"/>
      <c r="K4" s="25">
        <v>5.76</v>
      </c>
    </row>
    <row r="5" ht="95.25" spans="1:11">
      <c r="A5" s="10">
        <v>2</v>
      </c>
      <c r="B5" s="11" t="s">
        <v>584</v>
      </c>
      <c r="C5" s="11" t="s">
        <v>585</v>
      </c>
      <c r="D5" s="11" t="s">
        <v>586</v>
      </c>
      <c r="E5" s="11" t="s">
        <v>587</v>
      </c>
      <c r="F5" s="11" t="s">
        <v>588</v>
      </c>
      <c r="G5" s="12" t="s">
        <v>589</v>
      </c>
      <c r="H5" s="11" t="s">
        <v>590</v>
      </c>
      <c r="I5" s="26" t="s">
        <v>591</v>
      </c>
      <c r="J5" s="26"/>
      <c r="K5" s="25">
        <v>30</v>
      </c>
    </row>
    <row r="6" ht="59.25" spans="1:11">
      <c r="A6" s="7">
        <v>3</v>
      </c>
      <c r="B6" s="8" t="s">
        <v>592</v>
      </c>
      <c r="C6" s="8" t="s">
        <v>276</v>
      </c>
      <c r="D6" s="8" t="s">
        <v>335</v>
      </c>
      <c r="E6" s="8" t="s">
        <v>579</v>
      </c>
      <c r="F6" s="8" t="s">
        <v>580</v>
      </c>
      <c r="G6" s="8" t="s">
        <v>593</v>
      </c>
      <c r="H6" s="7" t="s">
        <v>594</v>
      </c>
      <c r="I6" s="7" t="s">
        <v>583</v>
      </c>
      <c r="J6" s="7"/>
      <c r="K6" s="25">
        <v>295</v>
      </c>
    </row>
    <row r="7" ht="82.5" spans="1:11">
      <c r="A7" s="10">
        <v>4</v>
      </c>
      <c r="B7" s="8" t="s">
        <v>558</v>
      </c>
      <c r="C7" s="8" t="s">
        <v>276</v>
      </c>
      <c r="D7" s="8" t="s">
        <v>275</v>
      </c>
      <c r="E7" s="11" t="s">
        <v>587</v>
      </c>
      <c r="F7" s="8" t="s">
        <v>580</v>
      </c>
      <c r="G7" s="8" t="s">
        <v>595</v>
      </c>
      <c r="H7" s="7" t="s">
        <v>596</v>
      </c>
      <c r="I7" s="7" t="s">
        <v>583</v>
      </c>
      <c r="J7" s="7"/>
      <c r="K7" s="25">
        <v>50</v>
      </c>
    </row>
    <row r="8" ht="70.5" spans="1:11">
      <c r="A8" s="7">
        <v>5</v>
      </c>
      <c r="B8" s="13" t="s">
        <v>597</v>
      </c>
      <c r="C8" s="14" t="s">
        <v>598</v>
      </c>
      <c r="D8" s="13" t="s">
        <v>599</v>
      </c>
      <c r="E8" s="15" t="s">
        <v>579</v>
      </c>
      <c r="F8" s="14" t="s">
        <v>588</v>
      </c>
      <c r="G8" s="16" t="s">
        <v>600</v>
      </c>
      <c r="H8" s="17" t="s">
        <v>601</v>
      </c>
      <c r="I8" s="17" t="s">
        <v>602</v>
      </c>
      <c r="J8" s="17"/>
      <c r="K8" s="25">
        <v>29</v>
      </c>
    </row>
    <row r="9" ht="56.25" spans="1:11">
      <c r="A9" s="7">
        <v>6</v>
      </c>
      <c r="B9" s="13" t="s">
        <v>603</v>
      </c>
      <c r="C9" s="13" t="s">
        <v>604</v>
      </c>
      <c r="D9" s="13" t="s">
        <v>605</v>
      </c>
      <c r="E9" s="15" t="s">
        <v>579</v>
      </c>
      <c r="F9" s="14" t="s">
        <v>588</v>
      </c>
      <c r="G9" s="18" t="s">
        <v>606</v>
      </c>
      <c r="H9" s="17"/>
      <c r="I9" s="17"/>
      <c r="J9" s="17"/>
      <c r="K9" s="25">
        <v>12.1714</v>
      </c>
    </row>
    <row r="10" s="1" customFormat="1" ht="14.25" spans="1:11">
      <c r="A10" s="19"/>
      <c r="B10" s="19"/>
      <c r="C10" s="19"/>
      <c r="D10" s="20" t="s">
        <v>22</v>
      </c>
      <c r="E10" s="19"/>
      <c r="F10" s="19"/>
      <c r="G10" s="19"/>
      <c r="H10" s="19"/>
      <c r="I10" s="19"/>
      <c r="J10" s="19"/>
      <c r="K10" s="27">
        <f>SUM(K4:K9)</f>
        <v>421.9314</v>
      </c>
    </row>
  </sheetData>
  <mergeCells count="1">
    <mergeCell ref="A2:K2"/>
  </mergeCells>
  <dataValidations count="2">
    <dataValidation type="list" allowBlank="1" showInputMessage="1" showErrorMessage="1" sqref="I4">
      <formula1>"是,否"</formula1>
    </dataValidation>
    <dataValidation type="list" allowBlank="1" showInputMessage="1" showErrorMessage="1" sqref="E4:E9">
      <formula1>"资金分配方面,资金执行进度方面,资金使用管理方面,项目管理方面,政策适应性方面,绩效目标设定及完成方面"</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基础数据表-补助类</vt:lpstr>
      <vt:lpstr>基础数据表</vt:lpstr>
      <vt:lpstr>评价指标表</vt:lpstr>
      <vt:lpstr>未拨付到位</vt:lpstr>
      <vt:lpstr>分批拨付</vt:lpstr>
      <vt:lpstr>延迟拨付</vt:lpstr>
      <vt:lpstr>附表6-尚未支出项目-待补充</vt:lpstr>
      <vt:lpstr>尚未支出</vt:lpstr>
      <vt:lpstr>支出不合理清单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painkiller s</dc:creator>
  <cp:lastModifiedBy>LEIMINJIE</cp:lastModifiedBy>
  <dcterms:created xsi:type="dcterms:W3CDTF">2021-05-04T19:55:00Z</dcterms:created>
  <cp:lastPrinted>2021-05-28T10:01:00Z</cp:lastPrinted>
  <dcterms:modified xsi:type="dcterms:W3CDTF">2025-09-12T03:07:56Z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D44BFF5D53F34185B3EECE04E24ED9F7_13</vt:lpwstr>
  </property>
  <property fmtid="{D5CDD505-2E9C-101B-9397-08002B2CF9AE}" pid="3" name="KSOProductBuildVer">
    <vt:lpwstr>2052-12.1.0.22529</vt:lpwstr>
  </property>
</Properties>
</file>